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isk D จิตรฤดี\เงินนอกงบประมาณ\สกสว\โอนขายบิล 2564\โอนงวดที่ 2 ครั้งที่ 1\"/>
    </mc:Choice>
  </mc:AlternateContent>
  <bookViews>
    <workbookView xWindow="0" yWindow="0" windowWidth="20325" windowHeight="9600" activeTab="2"/>
  </bookViews>
  <sheets>
    <sheet name="สพพ ภาพรวม" sheetId="11" r:id="rId1"/>
    <sheet name="สรุป สพพ" sheetId="12" r:id="rId2"/>
    <sheet name="โอนงวด2" sheetId="14" r:id="rId3"/>
    <sheet name="โครงการ1" sheetId="2" r:id="rId4"/>
    <sheet name="โครงการ2.1" sheetId="3" r:id="rId5"/>
    <sheet name="โครงการ2.2" sheetId="4" r:id="rId6"/>
    <sheet name="โครงการ2.3" sheetId="5" r:id="rId7"/>
    <sheet name="โครงการ3" sheetId="6" r:id="rId8"/>
    <sheet name="โครงการ4" sheetId="7" r:id="rId9"/>
    <sheet name="โครงการ5" sheetId="8" r:id="rId10"/>
    <sheet name="โครงการ6" sheetId="9" r:id="rId11"/>
    <sheet name="รวมทุกโครงการ" sheetId="10" r:id="rId12"/>
  </sheets>
  <externalReferences>
    <externalReference r:id="rId13"/>
    <externalReference r:id="rId14"/>
    <externalReference r:id="rId15"/>
    <externalReference r:id="rId16"/>
    <externalReference r:id="rId17"/>
  </externalReferences>
  <definedNames>
    <definedName name="______________________ddd11">#REF!</definedName>
    <definedName name="______________________ddd15">#REF!</definedName>
    <definedName name="______________________ddd6">#REF!</definedName>
    <definedName name="_____________________ddd11">#REF!</definedName>
    <definedName name="_____________________ddd12">#REF!</definedName>
    <definedName name="_____________________ddd15">#REF!</definedName>
    <definedName name="_____________________ddd6">#REF!</definedName>
    <definedName name="____________________ddd1">#REF!</definedName>
    <definedName name="____________________ddd10">#REF!</definedName>
    <definedName name="____________________ddd11">#REF!</definedName>
    <definedName name="____________________ddd12">#REF!</definedName>
    <definedName name="____________________ddd15">#REF!</definedName>
    <definedName name="____________________ddd2">#REF!</definedName>
    <definedName name="____________________ddd22">#REF!</definedName>
    <definedName name="____________________ddd23">#REF!</definedName>
    <definedName name="____________________ddd3">#REF!</definedName>
    <definedName name="____________________ddd5">#REF!</definedName>
    <definedName name="____________________ddd6">#REF!</definedName>
    <definedName name="____________________ddd8">#REF!</definedName>
    <definedName name="____________________ddd9">#REF!</definedName>
    <definedName name="____________________end001">#REF!</definedName>
    <definedName name="____________________end01">#REF!</definedName>
    <definedName name="___________________ddd1">#REF!</definedName>
    <definedName name="___________________ddd10">#REF!</definedName>
    <definedName name="___________________ddd11">#REF!</definedName>
    <definedName name="___________________ddd12">#REF!</definedName>
    <definedName name="___________________ddd15">#REF!</definedName>
    <definedName name="___________________ddd2">#REF!</definedName>
    <definedName name="___________________ddd22">#REF!</definedName>
    <definedName name="___________________ddd23">#REF!</definedName>
    <definedName name="___________________ddd3">#REF!</definedName>
    <definedName name="___________________ddd5">#REF!</definedName>
    <definedName name="___________________ddd6">#REF!</definedName>
    <definedName name="___________________ddd8">#REF!</definedName>
    <definedName name="___________________ddd9">#REF!</definedName>
    <definedName name="___________________end001">#REF!</definedName>
    <definedName name="___________________end01">#REF!</definedName>
    <definedName name="__________________ddd1">#REF!</definedName>
    <definedName name="__________________ddd10">#REF!</definedName>
    <definedName name="__________________ddd11">#REF!</definedName>
    <definedName name="__________________ddd12">#REF!</definedName>
    <definedName name="__________________ddd15">#REF!</definedName>
    <definedName name="__________________ddd2">#REF!</definedName>
    <definedName name="__________________ddd22">#REF!</definedName>
    <definedName name="__________________ddd23">#REF!</definedName>
    <definedName name="__________________ddd3">#REF!</definedName>
    <definedName name="__________________ddd5">#REF!</definedName>
    <definedName name="__________________ddd6">#REF!</definedName>
    <definedName name="__________________ddd8">#REF!</definedName>
    <definedName name="__________________ddd9">#REF!</definedName>
    <definedName name="__________________end001">#REF!</definedName>
    <definedName name="__________________end01">#REF!</definedName>
    <definedName name="_________________ddd1">#REF!</definedName>
    <definedName name="_________________ddd10">#REF!</definedName>
    <definedName name="_________________ddd11">#REF!</definedName>
    <definedName name="_________________ddd12">#REF!</definedName>
    <definedName name="_________________ddd15">#REF!</definedName>
    <definedName name="_________________ddd2">#REF!</definedName>
    <definedName name="_________________ddd22">#REF!</definedName>
    <definedName name="_________________ddd23">#REF!</definedName>
    <definedName name="_________________ddd3">#REF!</definedName>
    <definedName name="_________________ddd5">#REF!</definedName>
    <definedName name="_________________ddd6">#REF!</definedName>
    <definedName name="_________________ddd8">#REF!</definedName>
    <definedName name="_________________ddd9">#REF!</definedName>
    <definedName name="_________________end001">#REF!</definedName>
    <definedName name="_________________end01">#REF!</definedName>
    <definedName name="________________ddd1">#REF!</definedName>
    <definedName name="________________ddd10">#REF!</definedName>
    <definedName name="________________ddd11">#REF!</definedName>
    <definedName name="________________ddd12">#REF!</definedName>
    <definedName name="________________ddd15">#REF!</definedName>
    <definedName name="________________ddd2">#REF!</definedName>
    <definedName name="________________ddd22">#REF!</definedName>
    <definedName name="________________ddd23">#REF!</definedName>
    <definedName name="________________ddd3">#REF!</definedName>
    <definedName name="________________ddd5">#REF!</definedName>
    <definedName name="________________ddd6">#REF!</definedName>
    <definedName name="________________ddd8">#REF!</definedName>
    <definedName name="________________ddd9">#REF!</definedName>
    <definedName name="________________end001">#REF!</definedName>
    <definedName name="________________end01">#REF!</definedName>
    <definedName name="_______________ddd1">#REF!</definedName>
    <definedName name="_______________ddd10">#REF!</definedName>
    <definedName name="_______________ddd11">#REF!</definedName>
    <definedName name="_______________ddd12">#REF!</definedName>
    <definedName name="_______________ddd15">#REF!</definedName>
    <definedName name="_______________ddd2">#REF!</definedName>
    <definedName name="_______________ddd22">#REF!</definedName>
    <definedName name="_______________ddd23">#REF!</definedName>
    <definedName name="_______________ddd3">#REF!</definedName>
    <definedName name="_______________ddd5">#REF!</definedName>
    <definedName name="_______________ddd6">#REF!</definedName>
    <definedName name="_______________ddd8">#REF!</definedName>
    <definedName name="_______________ddd9">#REF!</definedName>
    <definedName name="_______________end001">#REF!</definedName>
    <definedName name="_______________end01">#REF!</definedName>
    <definedName name="______________ddd1">#REF!</definedName>
    <definedName name="______________ddd10">#REF!</definedName>
    <definedName name="______________ddd11">#REF!</definedName>
    <definedName name="______________ddd12">#REF!</definedName>
    <definedName name="______________ddd15">#REF!</definedName>
    <definedName name="______________ddd2">#REF!</definedName>
    <definedName name="______________ddd22">#REF!</definedName>
    <definedName name="______________ddd23">#REF!</definedName>
    <definedName name="______________ddd3">#REF!</definedName>
    <definedName name="______________ddd5">#REF!</definedName>
    <definedName name="______________ddd6">#REF!</definedName>
    <definedName name="______________ddd8">#REF!</definedName>
    <definedName name="______________ddd9">#REF!</definedName>
    <definedName name="______________end001">#REF!</definedName>
    <definedName name="______________end01">#REF!</definedName>
    <definedName name="_____________ddd1">#REF!</definedName>
    <definedName name="_____________ddd10">#REF!</definedName>
    <definedName name="_____________ddd11">#REF!</definedName>
    <definedName name="_____________ddd12">#REF!</definedName>
    <definedName name="_____________ddd15">#REF!</definedName>
    <definedName name="_____________ddd2">#REF!</definedName>
    <definedName name="_____________ddd22">#REF!</definedName>
    <definedName name="_____________ddd23">#REF!</definedName>
    <definedName name="_____________ddd3">#REF!</definedName>
    <definedName name="_____________ddd5">#REF!</definedName>
    <definedName name="_____________ddd6">#REF!</definedName>
    <definedName name="_____________ddd8">#REF!</definedName>
    <definedName name="_____________ddd9">#REF!</definedName>
    <definedName name="_____________end001">#REF!</definedName>
    <definedName name="_____________end01">#REF!</definedName>
    <definedName name="____________ddd1">#REF!</definedName>
    <definedName name="____________ddd10">#REF!</definedName>
    <definedName name="____________ddd11">#REF!</definedName>
    <definedName name="____________ddd12">#REF!</definedName>
    <definedName name="____________ddd15">#REF!</definedName>
    <definedName name="____________ddd2">#REF!</definedName>
    <definedName name="____________ddd22">#REF!</definedName>
    <definedName name="____________ddd23">#REF!</definedName>
    <definedName name="____________ddd3">#REF!</definedName>
    <definedName name="____________ddd5">#REF!</definedName>
    <definedName name="____________ddd6">#REF!</definedName>
    <definedName name="____________ddd8">#REF!</definedName>
    <definedName name="____________ddd9">#REF!</definedName>
    <definedName name="____________end001">#REF!</definedName>
    <definedName name="____________end01">#REF!</definedName>
    <definedName name="___________ddd1">#REF!</definedName>
    <definedName name="___________ddd10">#REF!</definedName>
    <definedName name="___________ddd11">#REF!</definedName>
    <definedName name="___________ddd12">#REF!</definedName>
    <definedName name="___________ddd15">#REF!</definedName>
    <definedName name="___________ddd2">#REF!</definedName>
    <definedName name="___________ddd22">#REF!</definedName>
    <definedName name="___________ddd23">#REF!</definedName>
    <definedName name="___________ddd3">#REF!</definedName>
    <definedName name="___________ddd5">#REF!</definedName>
    <definedName name="___________ddd6">#REF!</definedName>
    <definedName name="___________ddd8">#REF!</definedName>
    <definedName name="___________ddd9">#REF!</definedName>
    <definedName name="___________end001">#REF!</definedName>
    <definedName name="___________end01">#REF!</definedName>
    <definedName name="__________ddd1">#REF!</definedName>
    <definedName name="__________ddd10">#REF!</definedName>
    <definedName name="__________ddd11">#REF!</definedName>
    <definedName name="__________ddd12">#REF!</definedName>
    <definedName name="__________ddd15">#REF!</definedName>
    <definedName name="__________ddd2">#REF!</definedName>
    <definedName name="__________ddd22">#REF!</definedName>
    <definedName name="__________ddd23">#REF!</definedName>
    <definedName name="__________ddd3">#REF!</definedName>
    <definedName name="__________ddd5">#REF!</definedName>
    <definedName name="__________ddd6">#REF!</definedName>
    <definedName name="__________ddd8">#REF!</definedName>
    <definedName name="__________ddd9">#REF!</definedName>
    <definedName name="__________end001">#REF!</definedName>
    <definedName name="__________end01">#REF!</definedName>
    <definedName name="_________ddd1">#REF!</definedName>
    <definedName name="_________ddd10">#REF!</definedName>
    <definedName name="_________ddd11">#REF!</definedName>
    <definedName name="_________ddd12">#REF!</definedName>
    <definedName name="_________ddd15">#REF!</definedName>
    <definedName name="_________ddd2">#REF!</definedName>
    <definedName name="_________ddd22">#REF!</definedName>
    <definedName name="_________ddd23">#REF!</definedName>
    <definedName name="_________ddd3">#REF!</definedName>
    <definedName name="_________ddd5">#REF!</definedName>
    <definedName name="_________ddd6">#REF!</definedName>
    <definedName name="_________ddd8">#REF!</definedName>
    <definedName name="_________ddd9">#REF!</definedName>
    <definedName name="_________end001">#REF!</definedName>
    <definedName name="_________end01">#REF!</definedName>
    <definedName name="________ddd1">#REF!</definedName>
    <definedName name="________ddd10">#REF!</definedName>
    <definedName name="________ddd11">#REF!</definedName>
    <definedName name="________ddd12">#REF!</definedName>
    <definedName name="________ddd15">#REF!</definedName>
    <definedName name="________ddd2">#REF!</definedName>
    <definedName name="________ddd22">#REF!</definedName>
    <definedName name="________ddd23">#REF!</definedName>
    <definedName name="________ddd3">#REF!</definedName>
    <definedName name="________ddd5">#REF!</definedName>
    <definedName name="________ddd6">#REF!</definedName>
    <definedName name="________ddd8">#REF!</definedName>
    <definedName name="________ddd9">#REF!</definedName>
    <definedName name="________end001">#REF!</definedName>
    <definedName name="________end01">#REF!</definedName>
    <definedName name="_______ddd1">#REF!</definedName>
    <definedName name="_______ddd10">#REF!</definedName>
    <definedName name="_______ddd11">#REF!</definedName>
    <definedName name="_______ddd12">#REF!</definedName>
    <definedName name="_______ddd15">#REF!</definedName>
    <definedName name="_______ddd2">#REF!</definedName>
    <definedName name="_______ddd22">#REF!</definedName>
    <definedName name="_______ddd23">#REF!</definedName>
    <definedName name="_______ddd3">#REF!</definedName>
    <definedName name="_______ddd5">#REF!</definedName>
    <definedName name="_______ddd6">#REF!</definedName>
    <definedName name="_______ddd8">#REF!</definedName>
    <definedName name="_______ddd9">#REF!</definedName>
    <definedName name="_______end001">#REF!</definedName>
    <definedName name="_______end01">#REF!</definedName>
    <definedName name="______ddd1">#REF!</definedName>
    <definedName name="______ddd10">#REF!</definedName>
    <definedName name="______ddd11">#REF!</definedName>
    <definedName name="______ddd12">#REF!</definedName>
    <definedName name="______ddd15">#REF!</definedName>
    <definedName name="______ddd2">#REF!</definedName>
    <definedName name="______ddd22">#REF!</definedName>
    <definedName name="______ddd23">#REF!</definedName>
    <definedName name="______ddd3">#REF!</definedName>
    <definedName name="______ddd5">#REF!</definedName>
    <definedName name="______ddd6">#REF!</definedName>
    <definedName name="______ddd8">#REF!</definedName>
    <definedName name="______ddd9">#REF!</definedName>
    <definedName name="______end001">#REF!</definedName>
    <definedName name="______end01">#REF!</definedName>
    <definedName name="_____ddd1">#N/A</definedName>
    <definedName name="_____ddd10">#REF!</definedName>
    <definedName name="_____ddd11">#REF!</definedName>
    <definedName name="_____ddd12">#REF!</definedName>
    <definedName name="_____ddd15">#REF!</definedName>
    <definedName name="_____ddd2">#REF!</definedName>
    <definedName name="_____ddd22">#REF!</definedName>
    <definedName name="_____ddd23">#REF!</definedName>
    <definedName name="_____ddd3">#REF!</definedName>
    <definedName name="_____ddd5">#REF!</definedName>
    <definedName name="_____ddd6">#REF!</definedName>
    <definedName name="_____ddd8">#REF!</definedName>
    <definedName name="_____ddd9">#REF!</definedName>
    <definedName name="_____end001">#REF!</definedName>
    <definedName name="_____end01">#N/A</definedName>
    <definedName name="____ddd1">#REF!</definedName>
    <definedName name="____ddd10">#REF!</definedName>
    <definedName name="____ddd11">#REF!</definedName>
    <definedName name="____ddd12">#REF!</definedName>
    <definedName name="____ddd15">#REF!</definedName>
    <definedName name="____ddd2">#REF!</definedName>
    <definedName name="____ddd22">#REF!</definedName>
    <definedName name="____ddd23">#REF!</definedName>
    <definedName name="____ddd3">#REF!</definedName>
    <definedName name="____ddd5">#REF!</definedName>
    <definedName name="____ddd6">#REF!</definedName>
    <definedName name="____ddd8">#REF!</definedName>
    <definedName name="____ddd9">#REF!</definedName>
    <definedName name="____end001">#REF!</definedName>
    <definedName name="____end01">#REF!</definedName>
    <definedName name="___AAA01">#REF!</definedName>
    <definedName name="___ddd1">#REF!</definedName>
    <definedName name="___ddd10">#REF!</definedName>
    <definedName name="___ddd11">#REF!</definedName>
    <definedName name="___ddd12">#REF!</definedName>
    <definedName name="___ddd15">#REF!</definedName>
    <definedName name="___ddd2">#REF!</definedName>
    <definedName name="___ddd22">#REF!</definedName>
    <definedName name="___ddd23">#REF!</definedName>
    <definedName name="___ddd3">#REF!</definedName>
    <definedName name="___ddd5">#REF!</definedName>
    <definedName name="___ddd6">#REF!</definedName>
    <definedName name="___ddd8">#REF!</definedName>
    <definedName name="___ddd9">#REF!</definedName>
    <definedName name="___end001">#REF!</definedName>
    <definedName name="___end01">#REF!</definedName>
    <definedName name="__AAA01">#REF!</definedName>
    <definedName name="__ddd1">#REF!</definedName>
    <definedName name="__ddd10">#REF!</definedName>
    <definedName name="__ddd11">#REF!</definedName>
    <definedName name="__ddd12">#REF!</definedName>
    <definedName name="__ddd15">#REF!</definedName>
    <definedName name="__ddd2">#REF!</definedName>
    <definedName name="__ddd22">#REF!</definedName>
    <definedName name="__ddd23">#REF!</definedName>
    <definedName name="__ddd3">#REF!</definedName>
    <definedName name="__ddd5">#REF!</definedName>
    <definedName name="__ddd6">#REF!</definedName>
    <definedName name="__ddd8">#REF!</definedName>
    <definedName name="__ddd9">#REF!</definedName>
    <definedName name="__end001">#REF!</definedName>
    <definedName name="__end01">#REF!</definedName>
    <definedName name="_ddd1">#REF!</definedName>
    <definedName name="_ddd10">#REF!</definedName>
    <definedName name="_ddd11">#REF!</definedName>
    <definedName name="_ddd12">#REF!</definedName>
    <definedName name="_ddd15">#REF!</definedName>
    <definedName name="_ddd2">#REF!</definedName>
    <definedName name="_ddd22">#REF!</definedName>
    <definedName name="_ddd23">#REF!</definedName>
    <definedName name="_ddd3">#REF!</definedName>
    <definedName name="_ddd5">#REF!</definedName>
    <definedName name="_ddd6">#REF!</definedName>
    <definedName name="_ddd8">#REF!</definedName>
    <definedName name="_ddd9">#REF!</definedName>
    <definedName name="_end001">#REF!</definedName>
    <definedName name="_end01">#REF!</definedName>
    <definedName name="_xlnm._FilterDatabase" localSheetId="3" hidden="1">โครงการ1!$A$1:$X$141</definedName>
    <definedName name="_xlnm._FilterDatabase" localSheetId="11" hidden="1">รวมทุกโครงการ!$A$1:$X$353</definedName>
    <definedName name="A">#N/A</definedName>
    <definedName name="aa">[1]Invoice!#REF!</definedName>
    <definedName name="AAA">#REF!</definedName>
    <definedName name="AAA0">#REF!</definedName>
    <definedName name="AAA00">#REF!</definedName>
    <definedName name="AAA000">#REF!</definedName>
    <definedName name="aaaa">#REF!</definedName>
    <definedName name="aaaaa">#REF!</definedName>
    <definedName name="aaaaaa">#REF!</definedName>
    <definedName name="aaaaaaa">#REF!</definedName>
    <definedName name="abc">#REF!</definedName>
    <definedName name="B">#N/A</definedName>
    <definedName name="bbbb">#REF!</definedName>
    <definedName name="ccccc">#REF!</definedName>
    <definedName name="ddd">#REF!</definedName>
    <definedName name="dddd">#REF!</definedName>
    <definedName name="dddddd">#REF!</definedName>
    <definedName name="dddddddd">#REF!</definedName>
    <definedName name="ddddddddd">[1]Invoice!#REF!</definedName>
    <definedName name="dep">#REF!</definedName>
    <definedName name="dflt7">[1]Invoice!#REF!</definedName>
    <definedName name="drop1">#REF!</definedName>
    <definedName name="end">#REF!</definedName>
    <definedName name="END000">#REF!</definedName>
    <definedName name="gd">#REF!</definedName>
    <definedName name="gg">#REF!</definedName>
    <definedName name="ggg">#REF!</definedName>
    <definedName name="hhhh">#REF!</definedName>
    <definedName name="hhhhhh">#REF!</definedName>
    <definedName name="ict">[1]Invoice!#REF!</definedName>
    <definedName name="iiiiii">#REF!</definedName>
    <definedName name="jjjj">#REF!</definedName>
    <definedName name="kkk">#REF!</definedName>
    <definedName name="lag">[2]แบบก.12!#REF!</definedName>
    <definedName name="lak">[3]แบบก.12!#REF!</definedName>
    <definedName name="List_1">[4]อาหารสัตว์!#REF!</definedName>
    <definedName name="List_2">[4]อาหารสัตว์!#REF!</definedName>
    <definedName name="List_3">[4]อาหารสัตว์!#REF!</definedName>
    <definedName name="List_4">[4]อาหารสัตว์!#REF!</definedName>
    <definedName name="qqqq">#REF!</definedName>
    <definedName name="view">#REF!</definedName>
    <definedName name="vsprj">#REF!</definedName>
    <definedName name="vsprj0">#REF!</definedName>
    <definedName name="vsprj00">#REF!</definedName>
    <definedName name="vsprj000">#REF!</definedName>
    <definedName name="ww">#REF!</definedName>
    <definedName name="www">#REF!</definedName>
    <definedName name="xxxxxxx">[1]Invoice!#REF!</definedName>
    <definedName name="zzzzzzzz">#REF!</definedName>
    <definedName name="เ">#REF!</definedName>
    <definedName name="ก.เพิ่มประสิทธิ">#REF!</definedName>
    <definedName name="กกก">#REF!</definedName>
    <definedName name="กกกกก">[1]Invoice!#REF!</definedName>
    <definedName name="กกกกกก">#REF!</definedName>
    <definedName name="กผง.1.4แยก">#REF!</definedName>
    <definedName name="กำแพงเพชร">#REF!</definedName>
    <definedName name="เก">#REF!</definedName>
    <definedName name="คำของบ2558">#REF!</definedName>
    <definedName name="คำชี้แจง3">#REF!</definedName>
    <definedName name="โคนมภาพรวม">#REF!</definedName>
    <definedName name="โครงการ">#REF!</definedName>
    <definedName name="โครงการพัฒนาเทคโนโลยี">#REF!</definedName>
    <definedName name="ชุดดูแล">#REF!</definedName>
    <definedName name="ชุดปรับปรุง">#REF!</definedName>
    <definedName name="ดดด">#REF!</definedName>
    <definedName name="ดดดดดด">[1]Invoice!#REF!</definedName>
    <definedName name="ด่านฯ">#REF!</definedName>
    <definedName name="น">#REF!</definedName>
    <definedName name="แบบก10ฝึกอบรม">[1]Invoice!#REF!</definedName>
    <definedName name="ผลผลิตสุขภาพสัตว์">#REF!</definedName>
    <definedName name="เฝ้าระวัง2">'[5]กสส. ภาพรวม64'!#REF!</definedName>
    <definedName name="ฟฟฟฟ">#REF!</definedName>
    <definedName name="ฟฟฟฟฟฟฟฟ">#REF!</definedName>
    <definedName name="ภาพรวโคนม">#REF!</definedName>
    <definedName name="ย">#REF!</definedName>
    <definedName name="สงป.ส่งให้">[1]Invoice!#REF!</definedName>
    <definedName name="สตส">[1]Invoice!#REF!</definedName>
    <definedName name="หลากหลาย">#REF!</definedName>
    <definedName name="ๆๆๆๆๆๆ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6" i="10" l="1"/>
  <c r="E255" i="10" s="1"/>
  <c r="D256" i="10"/>
  <c r="C256" i="10"/>
  <c r="I256" i="10"/>
  <c r="I255" i="10" s="1"/>
  <c r="H256" i="10"/>
  <c r="H255" i="10" s="1"/>
  <c r="G256" i="10"/>
  <c r="M256" i="10"/>
  <c r="L256" i="10"/>
  <c r="K256" i="10"/>
  <c r="Q256" i="10"/>
  <c r="P256" i="10"/>
  <c r="O256" i="10"/>
  <c r="R256" i="10" s="1"/>
  <c r="R255" i="10" s="1"/>
  <c r="Q254" i="10"/>
  <c r="P254" i="10"/>
  <c r="O254" i="10"/>
  <c r="Q253" i="10"/>
  <c r="P253" i="10"/>
  <c r="O253" i="10"/>
  <c r="Q252" i="10"/>
  <c r="P252" i="10"/>
  <c r="O252" i="10"/>
  <c r="Q251" i="10"/>
  <c r="P251" i="10"/>
  <c r="O251" i="10"/>
  <c r="R251" i="10" s="1"/>
  <c r="Q250" i="10"/>
  <c r="P250" i="10"/>
  <c r="O250" i="10"/>
  <c r="Q249" i="10"/>
  <c r="P249" i="10"/>
  <c r="O249" i="10"/>
  <c r="M254" i="10"/>
  <c r="L254" i="10"/>
  <c r="K254" i="10"/>
  <c r="M253" i="10"/>
  <c r="L253" i="10"/>
  <c r="K253" i="10"/>
  <c r="M252" i="10"/>
  <c r="L252" i="10"/>
  <c r="K252" i="10"/>
  <c r="M251" i="10"/>
  <c r="L251" i="10"/>
  <c r="K251" i="10"/>
  <c r="M250" i="10"/>
  <c r="L250" i="10"/>
  <c r="K250" i="10"/>
  <c r="M249" i="10"/>
  <c r="L249" i="10"/>
  <c r="K249" i="10"/>
  <c r="I254" i="10"/>
  <c r="H254" i="10"/>
  <c r="G254" i="10"/>
  <c r="I253" i="10"/>
  <c r="H253" i="10"/>
  <c r="G253" i="10"/>
  <c r="I252" i="10"/>
  <c r="H252" i="10"/>
  <c r="G252" i="10"/>
  <c r="J252" i="10" s="1"/>
  <c r="I251" i="10"/>
  <c r="H251" i="10"/>
  <c r="G251" i="10"/>
  <c r="J251" i="10" s="1"/>
  <c r="I250" i="10"/>
  <c r="H250" i="10"/>
  <c r="G250" i="10"/>
  <c r="I249" i="10"/>
  <c r="H249" i="10"/>
  <c r="G249" i="10"/>
  <c r="E254" i="10"/>
  <c r="D254" i="10"/>
  <c r="C254" i="10"/>
  <c r="E253" i="10"/>
  <c r="D253" i="10"/>
  <c r="C253" i="10"/>
  <c r="E252" i="10"/>
  <c r="E248" i="10" s="1"/>
  <c r="D252" i="10"/>
  <c r="C252" i="10"/>
  <c r="E251" i="10"/>
  <c r="D251" i="10"/>
  <c r="C251" i="10"/>
  <c r="E250" i="10"/>
  <c r="D250" i="10"/>
  <c r="C250" i="10"/>
  <c r="E249" i="10"/>
  <c r="D249" i="10"/>
  <c r="C249" i="10"/>
  <c r="E247" i="10"/>
  <c r="D247" i="10"/>
  <c r="C247" i="10"/>
  <c r="E246" i="10"/>
  <c r="D246" i="10"/>
  <c r="C246" i="10"/>
  <c r="E245" i="10"/>
  <c r="D245" i="10"/>
  <c r="C245" i="10"/>
  <c r="E244" i="10"/>
  <c r="D244" i="10"/>
  <c r="C244" i="10"/>
  <c r="F244" i="10" s="1"/>
  <c r="E243" i="10"/>
  <c r="F243" i="10" s="1"/>
  <c r="D243" i="10"/>
  <c r="C243" i="10"/>
  <c r="I247" i="10"/>
  <c r="H247" i="10"/>
  <c r="G247" i="10"/>
  <c r="I246" i="10"/>
  <c r="H246" i="10"/>
  <c r="G246" i="10"/>
  <c r="I245" i="10"/>
  <c r="H245" i="10"/>
  <c r="G245" i="10"/>
  <c r="I244" i="10"/>
  <c r="H244" i="10"/>
  <c r="G244" i="10"/>
  <c r="I243" i="10"/>
  <c r="H243" i="10"/>
  <c r="G243" i="10"/>
  <c r="M247" i="10"/>
  <c r="L247" i="10"/>
  <c r="K247" i="10"/>
  <c r="N247" i="10" s="1"/>
  <c r="M246" i="10"/>
  <c r="L246" i="10"/>
  <c r="K246" i="10"/>
  <c r="M245" i="10"/>
  <c r="L245" i="10"/>
  <c r="K245" i="10"/>
  <c r="M244" i="10"/>
  <c r="L244" i="10"/>
  <c r="K244" i="10"/>
  <c r="M243" i="10"/>
  <c r="L243" i="10"/>
  <c r="K243" i="10"/>
  <c r="Q247" i="10"/>
  <c r="P247" i="10"/>
  <c r="O247" i="10"/>
  <c r="R247" i="10" s="1"/>
  <c r="Q246" i="10"/>
  <c r="P246" i="10"/>
  <c r="O246" i="10"/>
  <c r="Q245" i="10"/>
  <c r="P245" i="10"/>
  <c r="R245" i="10" s="1"/>
  <c r="O245" i="10"/>
  <c r="Q244" i="10"/>
  <c r="P244" i="10"/>
  <c r="O244" i="10"/>
  <c r="Q243" i="10"/>
  <c r="P243" i="10"/>
  <c r="O243" i="10"/>
  <c r="R243" i="10" s="1"/>
  <c r="Q241" i="10"/>
  <c r="R241" i="10" s="1"/>
  <c r="R240" i="10" s="1"/>
  <c r="P241" i="10"/>
  <c r="O241" i="10"/>
  <c r="M241" i="10"/>
  <c r="M240" i="10" s="1"/>
  <c r="L241" i="10"/>
  <c r="L240" i="10" s="1"/>
  <c r="K241" i="10"/>
  <c r="I241" i="10"/>
  <c r="H241" i="10"/>
  <c r="H240" i="10" s="1"/>
  <c r="G241" i="10"/>
  <c r="G240" i="10" s="1"/>
  <c r="E241" i="10"/>
  <c r="D241" i="10"/>
  <c r="C241" i="10"/>
  <c r="F241" i="10" s="1"/>
  <c r="F240" i="10" s="1"/>
  <c r="F256" i="10"/>
  <c r="Q255" i="10"/>
  <c r="P255" i="10"/>
  <c r="M255" i="10"/>
  <c r="L255" i="10"/>
  <c r="D255" i="10"/>
  <c r="J254" i="10"/>
  <c r="F247" i="10"/>
  <c r="M242" i="10"/>
  <c r="P240" i="10"/>
  <c r="O240" i="10"/>
  <c r="K240" i="10"/>
  <c r="I240" i="10"/>
  <c r="E240" i="10"/>
  <c r="D240" i="10"/>
  <c r="E141" i="2"/>
  <c r="E140" i="2" s="1"/>
  <c r="D141" i="2"/>
  <c r="D140" i="2" s="1"/>
  <c r="C141" i="2"/>
  <c r="C140" i="2" s="1"/>
  <c r="E139" i="2"/>
  <c r="D139" i="2"/>
  <c r="C139" i="2"/>
  <c r="E138" i="2"/>
  <c r="D138" i="2"/>
  <c r="C138" i="2"/>
  <c r="E137" i="2"/>
  <c r="D137" i="2"/>
  <c r="C137" i="2"/>
  <c r="E136" i="2"/>
  <c r="D136" i="2"/>
  <c r="C136" i="2"/>
  <c r="E135" i="2"/>
  <c r="D135" i="2"/>
  <c r="C135" i="2"/>
  <c r="E134" i="2"/>
  <c r="D134" i="2"/>
  <c r="C134" i="2"/>
  <c r="I141" i="2"/>
  <c r="I140" i="2" s="1"/>
  <c r="H141" i="2"/>
  <c r="H140" i="2" s="1"/>
  <c r="G141" i="2"/>
  <c r="G140" i="2" s="1"/>
  <c r="I139" i="2"/>
  <c r="H139" i="2"/>
  <c r="G139" i="2"/>
  <c r="I138" i="2"/>
  <c r="H138" i="2"/>
  <c r="G138" i="2"/>
  <c r="I137" i="2"/>
  <c r="H137" i="2"/>
  <c r="G137" i="2"/>
  <c r="I136" i="2"/>
  <c r="H136" i="2"/>
  <c r="G136" i="2"/>
  <c r="I135" i="2"/>
  <c r="H135" i="2"/>
  <c r="G135" i="2"/>
  <c r="I134" i="2"/>
  <c r="H134" i="2"/>
  <c r="G134" i="2"/>
  <c r="M141" i="2"/>
  <c r="M140" i="2" s="1"/>
  <c r="L141" i="2"/>
  <c r="L140" i="2" s="1"/>
  <c r="K141" i="2"/>
  <c r="K140" i="2" s="1"/>
  <c r="M139" i="2"/>
  <c r="L139" i="2"/>
  <c r="K139" i="2"/>
  <c r="M138" i="2"/>
  <c r="L138" i="2"/>
  <c r="K138" i="2"/>
  <c r="M137" i="2"/>
  <c r="L137" i="2"/>
  <c r="K137" i="2"/>
  <c r="M136" i="2"/>
  <c r="L136" i="2"/>
  <c r="K136" i="2"/>
  <c r="M135" i="2"/>
  <c r="L135" i="2"/>
  <c r="K135" i="2"/>
  <c r="M134" i="2"/>
  <c r="L134" i="2"/>
  <c r="K134" i="2"/>
  <c r="Q141" i="2"/>
  <c r="Q140" i="2" s="1"/>
  <c r="P141" i="2"/>
  <c r="P140" i="2" s="1"/>
  <c r="O141" i="2"/>
  <c r="O140" i="2" s="1"/>
  <c r="Q139" i="2"/>
  <c r="P139" i="2"/>
  <c r="O139" i="2"/>
  <c r="Q138" i="2"/>
  <c r="P138" i="2"/>
  <c r="O138" i="2"/>
  <c r="Q137" i="2"/>
  <c r="P137" i="2"/>
  <c r="O137" i="2"/>
  <c r="Q136" i="2"/>
  <c r="P136" i="2"/>
  <c r="O136" i="2"/>
  <c r="Q135" i="2"/>
  <c r="P135" i="2"/>
  <c r="O135" i="2"/>
  <c r="Q134" i="2"/>
  <c r="P134" i="2"/>
  <c r="O134" i="2"/>
  <c r="Q132" i="2"/>
  <c r="P132" i="2"/>
  <c r="O132" i="2"/>
  <c r="Q131" i="2"/>
  <c r="P131" i="2"/>
  <c r="O131" i="2"/>
  <c r="Q130" i="2"/>
  <c r="P130" i="2"/>
  <c r="O130" i="2"/>
  <c r="Q129" i="2"/>
  <c r="P129" i="2"/>
  <c r="O129" i="2"/>
  <c r="Q128" i="2"/>
  <c r="P128" i="2"/>
  <c r="O128" i="2"/>
  <c r="M132" i="2"/>
  <c r="L132" i="2"/>
  <c r="K132" i="2"/>
  <c r="M131" i="2"/>
  <c r="L131" i="2"/>
  <c r="K131" i="2"/>
  <c r="M130" i="2"/>
  <c r="L130" i="2"/>
  <c r="K130" i="2"/>
  <c r="M129" i="2"/>
  <c r="L129" i="2"/>
  <c r="K129" i="2"/>
  <c r="M128" i="2"/>
  <c r="L128" i="2"/>
  <c r="K128" i="2"/>
  <c r="I132" i="2"/>
  <c r="H132" i="2"/>
  <c r="G132" i="2"/>
  <c r="I131" i="2"/>
  <c r="H131" i="2"/>
  <c r="G131" i="2"/>
  <c r="I130" i="2"/>
  <c r="H130" i="2"/>
  <c r="G130" i="2"/>
  <c r="I129" i="2"/>
  <c r="H129" i="2"/>
  <c r="G129" i="2"/>
  <c r="I128" i="2"/>
  <c r="H128" i="2"/>
  <c r="G128" i="2"/>
  <c r="E132" i="2"/>
  <c r="D132" i="2"/>
  <c r="C132" i="2"/>
  <c r="E131" i="2"/>
  <c r="D131" i="2"/>
  <c r="C131" i="2"/>
  <c r="E130" i="2"/>
  <c r="D130" i="2"/>
  <c r="C130" i="2"/>
  <c r="E129" i="2"/>
  <c r="D129" i="2"/>
  <c r="C129" i="2"/>
  <c r="E128" i="2"/>
  <c r="D128" i="2"/>
  <c r="C128" i="2"/>
  <c r="Q126" i="2"/>
  <c r="P126" i="2"/>
  <c r="O126" i="2"/>
  <c r="M126" i="2"/>
  <c r="L126" i="2"/>
  <c r="K126" i="2"/>
  <c r="I126" i="2"/>
  <c r="H126" i="2"/>
  <c r="G126" i="2"/>
  <c r="E126" i="2"/>
  <c r="D126" i="2"/>
  <c r="C126" i="2"/>
  <c r="K47" i="2"/>
  <c r="K70" i="2"/>
  <c r="K93" i="2"/>
  <c r="R118" i="2"/>
  <c r="R117" i="2" s="1"/>
  <c r="N118" i="2"/>
  <c r="J118" i="2"/>
  <c r="J117" i="2" s="1"/>
  <c r="F118" i="2"/>
  <c r="B118" i="2" s="1"/>
  <c r="B117" i="2" s="1"/>
  <c r="Q117" i="2"/>
  <c r="P117" i="2"/>
  <c r="O117" i="2"/>
  <c r="N117" i="2"/>
  <c r="M117" i="2"/>
  <c r="L117" i="2"/>
  <c r="K117" i="2"/>
  <c r="I117" i="2"/>
  <c r="H117" i="2"/>
  <c r="G117" i="2"/>
  <c r="E117" i="2"/>
  <c r="D117" i="2"/>
  <c r="C117" i="2"/>
  <c r="R116" i="2"/>
  <c r="N116" i="2"/>
  <c r="J116" i="2"/>
  <c r="F116" i="2"/>
  <c r="R115" i="2"/>
  <c r="N115" i="2"/>
  <c r="J115" i="2"/>
  <c r="F115" i="2"/>
  <c r="R114" i="2"/>
  <c r="N114" i="2"/>
  <c r="J114" i="2"/>
  <c r="F114" i="2"/>
  <c r="B114" i="2" s="1"/>
  <c r="R113" i="2"/>
  <c r="N113" i="2"/>
  <c r="J113" i="2"/>
  <c r="F113" i="2"/>
  <c r="R112" i="2"/>
  <c r="N112" i="2"/>
  <c r="J112" i="2"/>
  <c r="F112" i="2"/>
  <c r="R111" i="2"/>
  <c r="N111" i="2"/>
  <c r="J111" i="2"/>
  <c r="F111" i="2"/>
  <c r="Q110" i="2"/>
  <c r="P110" i="2"/>
  <c r="O110" i="2"/>
  <c r="M110" i="2"/>
  <c r="L110" i="2"/>
  <c r="K110" i="2"/>
  <c r="I110" i="2"/>
  <c r="H110" i="2"/>
  <c r="G110" i="2"/>
  <c r="E110" i="2"/>
  <c r="D110" i="2"/>
  <c r="C110" i="2"/>
  <c r="R109" i="2"/>
  <c r="N109" i="2"/>
  <c r="J109" i="2"/>
  <c r="F109" i="2"/>
  <c r="R108" i="2"/>
  <c r="N108" i="2"/>
  <c r="J108" i="2"/>
  <c r="F108" i="2"/>
  <c r="R107" i="2"/>
  <c r="N107" i="2"/>
  <c r="J107" i="2"/>
  <c r="F107" i="2"/>
  <c r="R106" i="2"/>
  <c r="N106" i="2"/>
  <c r="J106" i="2"/>
  <c r="F106" i="2"/>
  <c r="R105" i="2"/>
  <c r="N105" i="2"/>
  <c r="J105" i="2"/>
  <c r="F105" i="2"/>
  <c r="Q104" i="2"/>
  <c r="P104" i="2"/>
  <c r="O104" i="2"/>
  <c r="O101" i="2" s="1"/>
  <c r="O100" i="2" s="1"/>
  <c r="O99" i="2" s="1"/>
  <c r="M104" i="2"/>
  <c r="L104" i="2"/>
  <c r="K104" i="2"/>
  <c r="I104" i="2"/>
  <c r="I101" i="2" s="1"/>
  <c r="I100" i="2" s="1"/>
  <c r="I99" i="2" s="1"/>
  <c r="H104" i="2"/>
  <c r="G104" i="2"/>
  <c r="E104" i="2"/>
  <c r="D104" i="2"/>
  <c r="C104" i="2"/>
  <c r="R103" i="2"/>
  <c r="N103" i="2"/>
  <c r="N102" i="2" s="1"/>
  <c r="J103" i="2"/>
  <c r="J102" i="2" s="1"/>
  <c r="F103" i="2"/>
  <c r="R102" i="2"/>
  <c r="Q102" i="2"/>
  <c r="Q101" i="2" s="1"/>
  <c r="Q100" i="2" s="1"/>
  <c r="Q99" i="2" s="1"/>
  <c r="P102" i="2"/>
  <c r="O102" i="2"/>
  <c r="M102" i="2"/>
  <c r="L102" i="2"/>
  <c r="K102" i="2"/>
  <c r="I102" i="2"/>
  <c r="H102" i="2"/>
  <c r="G102" i="2"/>
  <c r="F102" i="2"/>
  <c r="E102" i="2"/>
  <c r="D102" i="2"/>
  <c r="C102" i="2"/>
  <c r="G101" i="2"/>
  <c r="G100" i="2" s="1"/>
  <c r="G99" i="2" s="1"/>
  <c r="C101" i="2"/>
  <c r="C100" i="2" s="1"/>
  <c r="C99" i="2" s="1"/>
  <c r="K25" i="11"/>
  <c r="F25" i="11"/>
  <c r="K24" i="11"/>
  <c r="K23" i="11" s="1"/>
  <c r="J24" i="11"/>
  <c r="J23" i="11" s="1"/>
  <c r="I24" i="11"/>
  <c r="H24" i="11"/>
  <c r="G24" i="11"/>
  <c r="G23" i="11" s="1"/>
  <c r="F24" i="11"/>
  <c r="F23" i="11" s="1"/>
  <c r="E24" i="11"/>
  <c r="D24" i="11"/>
  <c r="C24" i="11"/>
  <c r="C23" i="11" s="1"/>
  <c r="B24" i="11"/>
  <c r="B23" i="11" s="1"/>
  <c r="I23" i="11"/>
  <c r="H23" i="11"/>
  <c r="E23" i="11"/>
  <c r="D23" i="11"/>
  <c r="F22" i="11"/>
  <c r="K22" i="11" s="1"/>
  <c r="K21" i="11"/>
  <c r="F21" i="11"/>
  <c r="F20" i="11"/>
  <c r="K20" i="11" s="1"/>
  <c r="K19" i="11"/>
  <c r="F19" i="11"/>
  <c r="F18" i="11"/>
  <c r="K18" i="11" s="1"/>
  <c r="K17" i="11"/>
  <c r="F17" i="11"/>
  <c r="J16" i="11"/>
  <c r="I16" i="11"/>
  <c r="H16" i="11"/>
  <c r="G16" i="11"/>
  <c r="F16" i="11"/>
  <c r="E16" i="11"/>
  <c r="D16" i="11"/>
  <c r="C16" i="11"/>
  <c r="B16" i="11"/>
  <c r="K15" i="11"/>
  <c r="F15" i="11"/>
  <c r="F14" i="11"/>
  <c r="K14" i="11" s="1"/>
  <c r="C14" i="11"/>
  <c r="F13" i="11"/>
  <c r="K13" i="11" s="1"/>
  <c r="K12" i="11"/>
  <c r="F12" i="11"/>
  <c r="F11" i="11"/>
  <c r="F10" i="11" s="1"/>
  <c r="F7" i="11" s="1"/>
  <c r="F6" i="11" s="1"/>
  <c r="J10" i="11"/>
  <c r="I10" i="11"/>
  <c r="H10" i="11"/>
  <c r="G10" i="11"/>
  <c r="E10" i="11"/>
  <c r="D10" i="11"/>
  <c r="C10" i="11"/>
  <c r="B10" i="11"/>
  <c r="B7" i="11" s="1"/>
  <c r="B6" i="11" s="1"/>
  <c r="K9" i="11"/>
  <c r="K8" i="11"/>
  <c r="J8" i="11"/>
  <c r="I8" i="11"/>
  <c r="I7" i="11" s="1"/>
  <c r="I6" i="11" s="1"/>
  <c r="I5" i="11" s="1"/>
  <c r="H8" i="11"/>
  <c r="G8" i="11"/>
  <c r="E8" i="11"/>
  <c r="E7" i="11" s="1"/>
  <c r="E6" i="11" s="1"/>
  <c r="E5" i="11" s="1"/>
  <c r="D8" i="11"/>
  <c r="D7" i="11" s="1"/>
  <c r="D6" i="11" s="1"/>
  <c r="D5" i="11" s="1"/>
  <c r="C8" i="11"/>
  <c r="B8" i="11"/>
  <c r="J7" i="11"/>
  <c r="J6" i="11" s="1"/>
  <c r="H7" i="11"/>
  <c r="G7" i="11"/>
  <c r="G6" i="11" s="1"/>
  <c r="G5" i="11" s="1"/>
  <c r="C7" i="11"/>
  <c r="C6" i="11" s="1"/>
  <c r="C5" i="11" s="1"/>
  <c r="H6" i="11"/>
  <c r="H5" i="11" s="1"/>
  <c r="G16" i="12"/>
  <c r="E16" i="12"/>
  <c r="H15" i="12"/>
  <c r="I15" i="12" s="1"/>
  <c r="H14" i="12"/>
  <c r="I14" i="12" s="1"/>
  <c r="H13" i="12"/>
  <c r="I13" i="12" s="1"/>
  <c r="H12" i="12"/>
  <c r="I12" i="12" s="1"/>
  <c r="H11" i="12"/>
  <c r="I11" i="12" s="1"/>
  <c r="H10" i="12"/>
  <c r="I10" i="12" s="1"/>
  <c r="H9" i="12"/>
  <c r="I9" i="12" s="1"/>
  <c r="H8" i="12"/>
  <c r="F7" i="12"/>
  <c r="H7" i="12" s="1"/>
  <c r="F6" i="12"/>
  <c r="H6" i="12" s="1"/>
  <c r="F5" i="12"/>
  <c r="H5" i="12" s="1"/>
  <c r="H4" i="12"/>
  <c r="E101" i="2" l="1"/>
  <c r="E100" i="2" s="1"/>
  <c r="E99" i="2" s="1"/>
  <c r="Q240" i="10"/>
  <c r="N243" i="10"/>
  <c r="N244" i="10"/>
  <c r="N242" i="10" s="1"/>
  <c r="I242" i="10"/>
  <c r="J246" i="10"/>
  <c r="J247" i="10"/>
  <c r="D242" i="10"/>
  <c r="D239" i="10" s="1"/>
  <c r="D238" i="10" s="1"/>
  <c r="D237" i="10" s="1"/>
  <c r="F246" i="10"/>
  <c r="F254" i="10"/>
  <c r="J249" i="10"/>
  <c r="H248" i="10"/>
  <c r="J253" i="10"/>
  <c r="K248" i="10"/>
  <c r="M248" i="10"/>
  <c r="N254" i="10"/>
  <c r="B254" i="10" s="1"/>
  <c r="Q248" i="10"/>
  <c r="R252" i="10"/>
  <c r="R253" i="10"/>
  <c r="N256" i="10"/>
  <c r="N255" i="10" s="1"/>
  <c r="M101" i="2"/>
  <c r="M100" i="2" s="1"/>
  <c r="M99" i="2" s="1"/>
  <c r="B111" i="2"/>
  <c r="B113" i="2"/>
  <c r="F117" i="2"/>
  <c r="J241" i="10"/>
  <c r="J240" i="10" s="1"/>
  <c r="L242" i="10"/>
  <c r="R254" i="10"/>
  <c r="B106" i="2"/>
  <c r="N245" i="10"/>
  <c r="F252" i="10"/>
  <c r="N252" i="10"/>
  <c r="D101" i="2"/>
  <c r="D100" i="2" s="1"/>
  <c r="D99" i="2" s="1"/>
  <c r="P101" i="2"/>
  <c r="P100" i="2" s="1"/>
  <c r="P99" i="2" s="1"/>
  <c r="J110" i="2"/>
  <c r="B115" i="2"/>
  <c r="B116" i="2"/>
  <c r="N241" i="10"/>
  <c r="N240" i="10" s="1"/>
  <c r="J256" i="10"/>
  <c r="J255" i="10" s="1"/>
  <c r="J244" i="10"/>
  <c r="J245" i="10"/>
  <c r="L101" i="2"/>
  <c r="L100" i="2" s="1"/>
  <c r="L99" i="2" s="1"/>
  <c r="F110" i="2"/>
  <c r="N110" i="2"/>
  <c r="J243" i="10"/>
  <c r="B243" i="10" s="1"/>
  <c r="G248" i="10"/>
  <c r="N246" i="10"/>
  <c r="F249" i="10"/>
  <c r="F251" i="10"/>
  <c r="F253" i="10"/>
  <c r="N249" i="10"/>
  <c r="N251" i="10"/>
  <c r="N253" i="10"/>
  <c r="R110" i="2"/>
  <c r="B103" i="2"/>
  <c r="B102" i="2" s="1"/>
  <c r="B107" i="2"/>
  <c r="B108" i="2"/>
  <c r="B109" i="2"/>
  <c r="C240" i="10"/>
  <c r="F245" i="10"/>
  <c r="F242" i="10" s="1"/>
  <c r="P248" i="10"/>
  <c r="R244" i="10"/>
  <c r="P242" i="10"/>
  <c r="R246" i="10"/>
  <c r="C248" i="10"/>
  <c r="D248" i="10"/>
  <c r="L248" i="10"/>
  <c r="O248" i="10"/>
  <c r="R249" i="10"/>
  <c r="I248" i="10"/>
  <c r="B252" i="10"/>
  <c r="E242" i="10"/>
  <c r="E239" i="10" s="1"/>
  <c r="E238" i="10" s="1"/>
  <c r="E237" i="10" s="1"/>
  <c r="H242" i="10"/>
  <c r="H239" i="10" s="1"/>
  <c r="H238" i="10" s="1"/>
  <c r="H237" i="10" s="1"/>
  <c r="Q242" i="10"/>
  <c r="Q239" i="10" s="1"/>
  <c r="Q238" i="10" s="1"/>
  <c r="Q237" i="10" s="1"/>
  <c r="B247" i="10"/>
  <c r="P239" i="10"/>
  <c r="P238" i="10" s="1"/>
  <c r="P237" i="10" s="1"/>
  <c r="L239" i="10"/>
  <c r="L238" i="10" s="1"/>
  <c r="L237" i="10" s="1"/>
  <c r="I239" i="10"/>
  <c r="I238" i="10" s="1"/>
  <c r="I237" i="10" s="1"/>
  <c r="B241" i="10"/>
  <c r="B240" i="10" s="1"/>
  <c r="F255" i="10"/>
  <c r="M239" i="10"/>
  <c r="M238" i="10" s="1"/>
  <c r="M237" i="10" s="1"/>
  <c r="B246" i="10"/>
  <c r="F250" i="10"/>
  <c r="J250" i="10"/>
  <c r="J248" i="10" s="1"/>
  <c r="N250" i="10"/>
  <c r="R250" i="10"/>
  <c r="C242" i="10"/>
  <c r="C239" i="10" s="1"/>
  <c r="C238" i="10" s="1"/>
  <c r="G242" i="10"/>
  <c r="G239" i="10" s="1"/>
  <c r="G238" i="10" s="1"/>
  <c r="K242" i="10"/>
  <c r="K239" i="10" s="1"/>
  <c r="K238" i="10" s="1"/>
  <c r="O242" i="10"/>
  <c r="C255" i="10"/>
  <c r="G255" i="10"/>
  <c r="K255" i="10"/>
  <c r="O255" i="10"/>
  <c r="K101" i="2"/>
  <c r="K100" i="2" s="1"/>
  <c r="K99" i="2" s="1"/>
  <c r="H101" i="2"/>
  <c r="H100" i="2" s="1"/>
  <c r="H99" i="2" s="1"/>
  <c r="B112" i="2"/>
  <c r="R104" i="2"/>
  <c r="R101" i="2" s="1"/>
  <c r="R100" i="2" s="1"/>
  <c r="R99" i="2" s="1"/>
  <c r="N104" i="2"/>
  <c r="N101" i="2" s="1"/>
  <c r="N100" i="2" s="1"/>
  <c r="N99" i="2" s="1"/>
  <c r="B105" i="2"/>
  <c r="J104" i="2"/>
  <c r="J101" i="2"/>
  <c r="J100" i="2" s="1"/>
  <c r="J99" i="2" s="1"/>
  <c r="F104" i="2"/>
  <c r="F101" i="2" s="1"/>
  <c r="F100" i="2" s="1"/>
  <c r="F99" i="2" s="1"/>
  <c r="K16" i="11"/>
  <c r="B5" i="11"/>
  <c r="F5" i="11"/>
  <c r="J5" i="11"/>
  <c r="K11" i="11"/>
  <c r="K10" i="11" s="1"/>
  <c r="K7" i="11" s="1"/>
  <c r="K6" i="11" s="1"/>
  <c r="K5" i="11" s="1"/>
  <c r="H16" i="12"/>
  <c r="F16" i="12"/>
  <c r="I4" i="12"/>
  <c r="I16" i="12" s="1"/>
  <c r="R248" i="10" l="1"/>
  <c r="B251" i="10"/>
  <c r="B249" i="10"/>
  <c r="J242" i="10"/>
  <c r="B110" i="2"/>
  <c r="N248" i="10"/>
  <c r="B256" i="10"/>
  <c r="B255" i="10" s="1"/>
  <c r="B245" i="10"/>
  <c r="R242" i="10"/>
  <c r="B253" i="10"/>
  <c r="G237" i="10"/>
  <c r="J239" i="10"/>
  <c r="J238" i="10" s="1"/>
  <c r="J237" i="10" s="1"/>
  <c r="B244" i="10"/>
  <c r="B104" i="2"/>
  <c r="B101" i="2" s="1"/>
  <c r="B100" i="2" s="1"/>
  <c r="B99" i="2" s="1"/>
  <c r="O239" i="10"/>
  <c r="O238" i="10" s="1"/>
  <c r="R239" i="10"/>
  <c r="R238" i="10" s="1"/>
  <c r="R237" i="10" s="1"/>
  <c r="C237" i="10"/>
  <c r="K237" i="10"/>
  <c r="O237" i="10"/>
  <c r="N239" i="10"/>
  <c r="N238" i="10" s="1"/>
  <c r="N237" i="10" s="1"/>
  <c r="B250" i="10"/>
  <c r="F248" i="10"/>
  <c r="F239" i="10" s="1"/>
  <c r="F238" i="10" s="1"/>
  <c r="F237" i="10" s="1"/>
  <c r="B248" i="10" l="1"/>
  <c r="B242" i="10"/>
  <c r="B239" i="10"/>
  <c r="B238" i="10" s="1"/>
  <c r="B237" i="10" s="1"/>
  <c r="Q233" i="10" l="1"/>
  <c r="P233" i="10"/>
  <c r="O233" i="10"/>
  <c r="M233" i="10"/>
  <c r="L233" i="10"/>
  <c r="K233" i="10"/>
  <c r="I233" i="10"/>
  <c r="H233" i="10"/>
  <c r="H232" i="10" s="1"/>
  <c r="G233" i="10"/>
  <c r="E233" i="10"/>
  <c r="D233" i="10"/>
  <c r="D232" i="10" s="1"/>
  <c r="C233" i="10"/>
  <c r="Q232" i="10"/>
  <c r="P232" i="10"/>
  <c r="L232" i="10"/>
  <c r="Q231" i="10"/>
  <c r="P231" i="10"/>
  <c r="O231" i="10"/>
  <c r="M231" i="10"/>
  <c r="L231" i="10"/>
  <c r="K231" i="10"/>
  <c r="I231" i="10"/>
  <c r="H231" i="10"/>
  <c r="G231" i="10"/>
  <c r="E231" i="10"/>
  <c r="D231" i="10"/>
  <c r="C231" i="10"/>
  <c r="Q230" i="10"/>
  <c r="P230" i="10"/>
  <c r="O230" i="10"/>
  <c r="M230" i="10"/>
  <c r="L230" i="10"/>
  <c r="K230" i="10"/>
  <c r="I230" i="10"/>
  <c r="H230" i="10"/>
  <c r="G230" i="10"/>
  <c r="E230" i="10"/>
  <c r="D230" i="10"/>
  <c r="C230" i="10"/>
  <c r="Q229" i="10"/>
  <c r="P229" i="10"/>
  <c r="O229" i="10"/>
  <c r="M229" i="10"/>
  <c r="L229" i="10"/>
  <c r="K229" i="10"/>
  <c r="I229" i="10"/>
  <c r="I225" i="10" s="1"/>
  <c r="H229" i="10"/>
  <c r="G229" i="10"/>
  <c r="E229" i="10"/>
  <c r="D229" i="10"/>
  <c r="C229" i="10"/>
  <c r="Q228" i="10"/>
  <c r="P228" i="10"/>
  <c r="O228" i="10"/>
  <c r="R228" i="10" s="1"/>
  <c r="M228" i="10"/>
  <c r="L228" i="10"/>
  <c r="N228" i="10" s="1"/>
  <c r="K228" i="10"/>
  <c r="I228" i="10"/>
  <c r="H228" i="10"/>
  <c r="J228" i="10" s="1"/>
  <c r="G228" i="10"/>
  <c r="E228" i="10"/>
  <c r="D228" i="10"/>
  <c r="F228" i="10" s="1"/>
  <c r="C228" i="10"/>
  <c r="Q227" i="10"/>
  <c r="P227" i="10"/>
  <c r="O227" i="10"/>
  <c r="M227" i="10"/>
  <c r="L227" i="10"/>
  <c r="K227" i="10"/>
  <c r="I227" i="10"/>
  <c r="H227" i="10"/>
  <c r="G227" i="10"/>
  <c r="E227" i="10"/>
  <c r="D227" i="10"/>
  <c r="C227" i="10"/>
  <c r="Q226" i="10"/>
  <c r="P226" i="10"/>
  <c r="O226" i="10"/>
  <c r="M226" i="10"/>
  <c r="L226" i="10"/>
  <c r="K226" i="10"/>
  <c r="I226" i="10"/>
  <c r="H226" i="10"/>
  <c r="G226" i="10"/>
  <c r="E226" i="10"/>
  <c r="E225" i="10" s="1"/>
  <c r="D226" i="10"/>
  <c r="C226" i="10"/>
  <c r="Q225" i="10"/>
  <c r="Q224" i="10"/>
  <c r="P224" i="10"/>
  <c r="R224" i="10" s="1"/>
  <c r="O224" i="10"/>
  <c r="M224" i="10"/>
  <c r="L224" i="10"/>
  <c r="K224" i="10"/>
  <c r="I224" i="10"/>
  <c r="H224" i="10"/>
  <c r="G224" i="10"/>
  <c r="E224" i="10"/>
  <c r="D224" i="10"/>
  <c r="F224" i="10" s="1"/>
  <c r="C224" i="10"/>
  <c r="Q223" i="10"/>
  <c r="P223" i="10"/>
  <c r="O223" i="10"/>
  <c r="M223" i="10"/>
  <c r="L223" i="10"/>
  <c r="K223" i="10"/>
  <c r="I223" i="10"/>
  <c r="H223" i="10"/>
  <c r="G223" i="10"/>
  <c r="E223" i="10"/>
  <c r="D223" i="10"/>
  <c r="C223" i="10"/>
  <c r="Q222" i="10"/>
  <c r="P222" i="10"/>
  <c r="O222" i="10"/>
  <c r="M222" i="10"/>
  <c r="L222" i="10"/>
  <c r="K222" i="10"/>
  <c r="I222" i="10"/>
  <c r="H222" i="10"/>
  <c r="G222" i="10"/>
  <c r="E222" i="10"/>
  <c r="D222" i="10"/>
  <c r="C222" i="10"/>
  <c r="Q221" i="10"/>
  <c r="P221" i="10"/>
  <c r="O221" i="10"/>
  <c r="M221" i="10"/>
  <c r="L221" i="10"/>
  <c r="K221" i="10"/>
  <c r="I221" i="10"/>
  <c r="H221" i="10"/>
  <c r="G221" i="10"/>
  <c r="E221" i="10"/>
  <c r="D221" i="10"/>
  <c r="C221" i="10"/>
  <c r="Q220" i="10"/>
  <c r="P220" i="10"/>
  <c r="O220" i="10"/>
  <c r="M220" i="10"/>
  <c r="N220" i="10" s="1"/>
  <c r="L220" i="10"/>
  <c r="K220" i="10"/>
  <c r="I220" i="10"/>
  <c r="J220" i="10" s="1"/>
  <c r="H220" i="10"/>
  <c r="G220" i="10"/>
  <c r="E220" i="10"/>
  <c r="F220" i="10" s="1"/>
  <c r="D220" i="10"/>
  <c r="C220" i="10"/>
  <c r="O219" i="10"/>
  <c r="G219" i="10"/>
  <c r="C219" i="10"/>
  <c r="Q218" i="10"/>
  <c r="P218" i="10"/>
  <c r="O218" i="10"/>
  <c r="M218" i="10"/>
  <c r="M217" i="10" s="1"/>
  <c r="L218" i="10"/>
  <c r="K218" i="10"/>
  <c r="I218" i="10"/>
  <c r="H218" i="10"/>
  <c r="H217" i="10" s="1"/>
  <c r="G218" i="10"/>
  <c r="E218" i="10"/>
  <c r="D218" i="10"/>
  <c r="C218" i="10"/>
  <c r="Q217" i="10"/>
  <c r="P217" i="10"/>
  <c r="L217" i="10"/>
  <c r="I217" i="10"/>
  <c r="E217" i="10"/>
  <c r="D217" i="10"/>
  <c r="Q210" i="10"/>
  <c r="P210" i="10"/>
  <c r="P209" i="10" s="1"/>
  <c r="O210" i="10"/>
  <c r="R210" i="10" s="1"/>
  <c r="R209" i="10" s="1"/>
  <c r="M210" i="10"/>
  <c r="M209" i="10" s="1"/>
  <c r="L210" i="10"/>
  <c r="L209" i="10" s="1"/>
  <c r="K210" i="10"/>
  <c r="I210" i="10"/>
  <c r="H210" i="10"/>
  <c r="H209" i="10" s="1"/>
  <c r="G210" i="10"/>
  <c r="E210" i="10"/>
  <c r="D210" i="10"/>
  <c r="D209" i="10" s="1"/>
  <c r="C210" i="10"/>
  <c r="Q209" i="10"/>
  <c r="I209" i="10"/>
  <c r="E209" i="10"/>
  <c r="Q208" i="10"/>
  <c r="P208" i="10"/>
  <c r="O208" i="10"/>
  <c r="R208" i="10" s="1"/>
  <c r="M208" i="10"/>
  <c r="L208" i="10"/>
  <c r="K208" i="10"/>
  <c r="N208" i="10" s="1"/>
  <c r="I208" i="10"/>
  <c r="H208" i="10"/>
  <c r="G208" i="10"/>
  <c r="J208" i="10" s="1"/>
  <c r="E208" i="10"/>
  <c r="D208" i="10"/>
  <c r="C208" i="10"/>
  <c r="F208" i="10" s="1"/>
  <c r="Q207" i="10"/>
  <c r="P207" i="10"/>
  <c r="O207" i="10"/>
  <c r="R207" i="10" s="1"/>
  <c r="M207" i="10"/>
  <c r="L207" i="10"/>
  <c r="K207" i="10"/>
  <c r="I207" i="10"/>
  <c r="H207" i="10"/>
  <c r="G207" i="10"/>
  <c r="E207" i="10"/>
  <c r="D207" i="10"/>
  <c r="C207" i="10"/>
  <c r="Q206" i="10"/>
  <c r="P206" i="10"/>
  <c r="O206" i="10"/>
  <c r="M206" i="10"/>
  <c r="L206" i="10"/>
  <c r="K206" i="10"/>
  <c r="N206" i="10" s="1"/>
  <c r="I206" i="10"/>
  <c r="H206" i="10"/>
  <c r="G206" i="10"/>
  <c r="E206" i="10"/>
  <c r="D206" i="10"/>
  <c r="C206" i="10"/>
  <c r="Q205" i="10"/>
  <c r="P205" i="10"/>
  <c r="O205" i="10"/>
  <c r="M205" i="10"/>
  <c r="L205" i="10"/>
  <c r="K205" i="10"/>
  <c r="I205" i="10"/>
  <c r="I202" i="10" s="1"/>
  <c r="H205" i="10"/>
  <c r="G205" i="10"/>
  <c r="E205" i="10"/>
  <c r="D205" i="10"/>
  <c r="C205" i="10"/>
  <c r="Q204" i="10"/>
  <c r="P204" i="10"/>
  <c r="R204" i="10" s="1"/>
  <c r="O204" i="10"/>
  <c r="M204" i="10"/>
  <c r="L204" i="10"/>
  <c r="N204" i="10" s="1"/>
  <c r="K204" i="10"/>
  <c r="I204" i="10"/>
  <c r="H204" i="10"/>
  <c r="J204" i="10" s="1"/>
  <c r="G204" i="10"/>
  <c r="E204" i="10"/>
  <c r="D204" i="10"/>
  <c r="C204" i="10"/>
  <c r="Q203" i="10"/>
  <c r="P203" i="10"/>
  <c r="P202" i="10" s="1"/>
  <c r="O203" i="10"/>
  <c r="M203" i="10"/>
  <c r="L203" i="10"/>
  <c r="K203" i="10"/>
  <c r="I203" i="10"/>
  <c r="H203" i="10"/>
  <c r="G203" i="10"/>
  <c r="E203" i="10"/>
  <c r="D203" i="10"/>
  <c r="C203" i="10"/>
  <c r="H202" i="10"/>
  <c r="Q201" i="10"/>
  <c r="P201" i="10"/>
  <c r="O201" i="10"/>
  <c r="M201" i="10"/>
  <c r="L201" i="10"/>
  <c r="K201" i="10"/>
  <c r="I201" i="10"/>
  <c r="H201" i="10"/>
  <c r="G201" i="10"/>
  <c r="E201" i="10"/>
  <c r="D201" i="10"/>
  <c r="C201" i="10"/>
  <c r="Q200" i="10"/>
  <c r="P200" i="10"/>
  <c r="R200" i="10" s="1"/>
  <c r="O200" i="10"/>
  <c r="M200" i="10"/>
  <c r="L200" i="10"/>
  <c r="N200" i="10" s="1"/>
  <c r="K200" i="10"/>
  <c r="I200" i="10"/>
  <c r="H200" i="10"/>
  <c r="J200" i="10" s="1"/>
  <c r="G200" i="10"/>
  <c r="E200" i="10"/>
  <c r="D200" i="10"/>
  <c r="F200" i="10" s="1"/>
  <c r="C200" i="10"/>
  <c r="Q199" i="10"/>
  <c r="P199" i="10"/>
  <c r="O199" i="10"/>
  <c r="M199" i="10"/>
  <c r="L199" i="10"/>
  <c r="K199" i="10"/>
  <c r="I199" i="10"/>
  <c r="H199" i="10"/>
  <c r="G199" i="10"/>
  <c r="E199" i="10"/>
  <c r="D199" i="10"/>
  <c r="C199" i="10"/>
  <c r="Q198" i="10"/>
  <c r="P198" i="10"/>
  <c r="O198" i="10"/>
  <c r="M198" i="10"/>
  <c r="L198" i="10"/>
  <c r="K198" i="10"/>
  <c r="N198" i="10" s="1"/>
  <c r="I198" i="10"/>
  <c r="H198" i="10"/>
  <c r="G198" i="10"/>
  <c r="E198" i="10"/>
  <c r="D198" i="10"/>
  <c r="C198" i="10"/>
  <c r="Q197" i="10"/>
  <c r="P197" i="10"/>
  <c r="O197" i="10"/>
  <c r="M197" i="10"/>
  <c r="M196" i="10" s="1"/>
  <c r="L197" i="10"/>
  <c r="K197" i="10"/>
  <c r="I197" i="10"/>
  <c r="H197" i="10"/>
  <c r="G197" i="10"/>
  <c r="E197" i="10"/>
  <c r="E196" i="10" s="1"/>
  <c r="D197" i="10"/>
  <c r="C197" i="10"/>
  <c r="Q195" i="10"/>
  <c r="P195" i="10"/>
  <c r="O195" i="10"/>
  <c r="M195" i="10"/>
  <c r="M194" i="10" s="1"/>
  <c r="L195" i="10"/>
  <c r="K195" i="10"/>
  <c r="I195" i="10"/>
  <c r="H195" i="10"/>
  <c r="G195" i="10"/>
  <c r="E195" i="10"/>
  <c r="E194" i="10" s="1"/>
  <c r="D195" i="10"/>
  <c r="C195" i="10"/>
  <c r="Q194" i="10"/>
  <c r="P194" i="10"/>
  <c r="L194" i="10"/>
  <c r="I194" i="10"/>
  <c r="H194" i="10"/>
  <c r="D194" i="10"/>
  <c r="Q187" i="10"/>
  <c r="P187" i="10"/>
  <c r="P186" i="10" s="1"/>
  <c r="O187" i="10"/>
  <c r="M187" i="10"/>
  <c r="M186" i="10" s="1"/>
  <c r="L187" i="10"/>
  <c r="L186" i="10" s="1"/>
  <c r="K187" i="10"/>
  <c r="I187" i="10"/>
  <c r="H187" i="10"/>
  <c r="H186" i="10" s="1"/>
  <c r="G187" i="10"/>
  <c r="J187" i="10" s="1"/>
  <c r="J186" i="10" s="1"/>
  <c r="E187" i="10"/>
  <c r="E186" i="10" s="1"/>
  <c r="D187" i="10"/>
  <c r="D186" i="10" s="1"/>
  <c r="C187" i="10"/>
  <c r="C186" i="10" s="1"/>
  <c r="Q186" i="10"/>
  <c r="O186" i="10"/>
  <c r="K186" i="10"/>
  <c r="I186" i="10"/>
  <c r="Q185" i="10"/>
  <c r="P185" i="10"/>
  <c r="O185" i="10"/>
  <c r="M185" i="10"/>
  <c r="L185" i="10"/>
  <c r="K185" i="10"/>
  <c r="I185" i="10"/>
  <c r="H185" i="10"/>
  <c r="G185" i="10"/>
  <c r="E185" i="10"/>
  <c r="D185" i="10"/>
  <c r="C185" i="10"/>
  <c r="Q184" i="10"/>
  <c r="P184" i="10"/>
  <c r="O184" i="10"/>
  <c r="M184" i="10"/>
  <c r="L184" i="10"/>
  <c r="K184" i="10"/>
  <c r="I184" i="10"/>
  <c r="H184" i="10"/>
  <c r="G184" i="10"/>
  <c r="E184" i="10"/>
  <c r="D184" i="10"/>
  <c r="C184" i="10"/>
  <c r="Q183" i="10"/>
  <c r="P183" i="10"/>
  <c r="O183" i="10"/>
  <c r="M183" i="10"/>
  <c r="L183" i="10"/>
  <c r="K183" i="10"/>
  <c r="I183" i="10"/>
  <c r="H183" i="10"/>
  <c r="G183" i="10"/>
  <c r="E183" i="10"/>
  <c r="D183" i="10"/>
  <c r="C183" i="10"/>
  <c r="Q182" i="10"/>
  <c r="P182" i="10"/>
  <c r="O182" i="10"/>
  <c r="M182" i="10"/>
  <c r="L182" i="10"/>
  <c r="K182" i="10"/>
  <c r="I182" i="10"/>
  <c r="H182" i="10"/>
  <c r="G182" i="10"/>
  <c r="E182" i="10"/>
  <c r="D182" i="10"/>
  <c r="C182" i="10"/>
  <c r="Q181" i="10"/>
  <c r="P181" i="10"/>
  <c r="O181" i="10"/>
  <c r="M181" i="10"/>
  <c r="L181" i="10"/>
  <c r="K181" i="10"/>
  <c r="I181" i="10"/>
  <c r="H181" i="10"/>
  <c r="G181" i="10"/>
  <c r="E181" i="10"/>
  <c r="D181" i="10"/>
  <c r="C181" i="10"/>
  <c r="Q180" i="10"/>
  <c r="P180" i="10"/>
  <c r="O180" i="10"/>
  <c r="M180" i="10"/>
  <c r="L180" i="10"/>
  <c r="K180" i="10"/>
  <c r="I180" i="10"/>
  <c r="H180" i="10"/>
  <c r="H179" i="10" s="1"/>
  <c r="G180" i="10"/>
  <c r="E180" i="10"/>
  <c r="D180" i="10"/>
  <c r="D179" i="10" s="1"/>
  <c r="C180" i="10"/>
  <c r="Q178" i="10"/>
  <c r="P178" i="10"/>
  <c r="O178" i="10"/>
  <c r="M178" i="10"/>
  <c r="L178" i="10"/>
  <c r="K178" i="10"/>
  <c r="I178" i="10"/>
  <c r="H178" i="10"/>
  <c r="G178" i="10"/>
  <c r="E178" i="10"/>
  <c r="D178" i="10"/>
  <c r="C178" i="10"/>
  <c r="Q177" i="10"/>
  <c r="P177" i="10"/>
  <c r="O177" i="10"/>
  <c r="M177" i="10"/>
  <c r="L177" i="10"/>
  <c r="K177" i="10"/>
  <c r="I177" i="10"/>
  <c r="H177" i="10"/>
  <c r="G177" i="10"/>
  <c r="E177" i="10"/>
  <c r="D177" i="10"/>
  <c r="C177" i="10"/>
  <c r="Q176" i="10"/>
  <c r="P176" i="10"/>
  <c r="O176" i="10"/>
  <c r="M176" i="10"/>
  <c r="L176" i="10"/>
  <c r="K176" i="10"/>
  <c r="I176" i="10"/>
  <c r="H176" i="10"/>
  <c r="G176" i="10"/>
  <c r="E176" i="10"/>
  <c r="D176" i="10"/>
  <c r="C176" i="10"/>
  <c r="Q175" i="10"/>
  <c r="P175" i="10"/>
  <c r="O175" i="10"/>
  <c r="M175" i="10"/>
  <c r="L175" i="10"/>
  <c r="K175" i="10"/>
  <c r="I175" i="10"/>
  <c r="H175" i="10"/>
  <c r="G175" i="10"/>
  <c r="E175" i="10"/>
  <c r="D175" i="10"/>
  <c r="C175" i="10"/>
  <c r="Q174" i="10"/>
  <c r="Q173" i="10" s="1"/>
  <c r="P174" i="10"/>
  <c r="O174" i="10"/>
  <c r="M174" i="10"/>
  <c r="L174" i="10"/>
  <c r="K174" i="10"/>
  <c r="I174" i="10"/>
  <c r="I173" i="10" s="1"/>
  <c r="H174" i="10"/>
  <c r="G174" i="10"/>
  <c r="E174" i="10"/>
  <c r="E173" i="10" s="1"/>
  <c r="D174" i="10"/>
  <c r="C174" i="10"/>
  <c r="Q172" i="10"/>
  <c r="P172" i="10"/>
  <c r="O172" i="10"/>
  <c r="M172" i="10"/>
  <c r="L172" i="10"/>
  <c r="L171" i="10" s="1"/>
  <c r="K172" i="10"/>
  <c r="I172" i="10"/>
  <c r="I171" i="10" s="1"/>
  <c r="H172" i="10"/>
  <c r="G172" i="10"/>
  <c r="E172" i="10"/>
  <c r="D172" i="10"/>
  <c r="D171" i="10" s="1"/>
  <c r="C172" i="10"/>
  <c r="Q171" i="10"/>
  <c r="P171" i="10"/>
  <c r="M171" i="10"/>
  <c r="H171" i="10"/>
  <c r="E171" i="10"/>
  <c r="Q164" i="10"/>
  <c r="P164" i="10"/>
  <c r="P163" i="10" s="1"/>
  <c r="O164" i="10"/>
  <c r="M164" i="10"/>
  <c r="M163" i="10" s="1"/>
  <c r="L164" i="10"/>
  <c r="L163" i="10" s="1"/>
  <c r="K164" i="10"/>
  <c r="I164" i="10"/>
  <c r="I163" i="10" s="1"/>
  <c r="H164" i="10"/>
  <c r="H163" i="10" s="1"/>
  <c r="G164" i="10"/>
  <c r="G163" i="10" s="1"/>
  <c r="E164" i="10"/>
  <c r="D164" i="10"/>
  <c r="D163" i="10" s="1"/>
  <c r="C164" i="10"/>
  <c r="Q163" i="10"/>
  <c r="K163" i="10"/>
  <c r="E163" i="10"/>
  <c r="C163" i="10"/>
  <c r="Q162" i="10"/>
  <c r="P162" i="10"/>
  <c r="O162" i="10"/>
  <c r="M162" i="10"/>
  <c r="L162" i="10"/>
  <c r="K162" i="10"/>
  <c r="I162" i="10"/>
  <c r="H162" i="10"/>
  <c r="G162" i="10"/>
  <c r="E162" i="10"/>
  <c r="D162" i="10"/>
  <c r="C162" i="10"/>
  <c r="Q161" i="10"/>
  <c r="P161" i="10"/>
  <c r="O161" i="10"/>
  <c r="M161" i="10"/>
  <c r="L161" i="10"/>
  <c r="K161" i="10"/>
  <c r="I161" i="10"/>
  <c r="H161" i="10"/>
  <c r="G161" i="10"/>
  <c r="E161" i="10"/>
  <c r="D161" i="10"/>
  <c r="C161" i="10"/>
  <c r="Q160" i="10"/>
  <c r="P160" i="10"/>
  <c r="O160" i="10"/>
  <c r="M160" i="10"/>
  <c r="L160" i="10"/>
  <c r="K160" i="10"/>
  <c r="I160" i="10"/>
  <c r="H160" i="10"/>
  <c r="G160" i="10"/>
  <c r="E160" i="10"/>
  <c r="D160" i="10"/>
  <c r="C160" i="10"/>
  <c r="Q159" i="10"/>
  <c r="P159" i="10"/>
  <c r="O159" i="10"/>
  <c r="M159" i="10"/>
  <c r="L159" i="10"/>
  <c r="K159" i="10"/>
  <c r="I159" i="10"/>
  <c r="H159" i="10"/>
  <c r="G159" i="10"/>
  <c r="E159" i="10"/>
  <c r="D159" i="10"/>
  <c r="C159" i="10"/>
  <c r="Q158" i="10"/>
  <c r="P158" i="10"/>
  <c r="O158" i="10"/>
  <c r="R158" i="10" s="1"/>
  <c r="M158" i="10"/>
  <c r="L158" i="10"/>
  <c r="K158" i="10"/>
  <c r="I158" i="10"/>
  <c r="H158" i="10"/>
  <c r="G158" i="10"/>
  <c r="E158" i="10"/>
  <c r="D158" i="10"/>
  <c r="C158" i="10"/>
  <c r="Q157" i="10"/>
  <c r="P157" i="10"/>
  <c r="O157" i="10"/>
  <c r="M157" i="10"/>
  <c r="L157" i="10"/>
  <c r="L156" i="10" s="1"/>
  <c r="K157" i="10"/>
  <c r="I157" i="10"/>
  <c r="H157" i="10"/>
  <c r="G157" i="10"/>
  <c r="G156" i="10" s="1"/>
  <c r="E157" i="10"/>
  <c r="D157" i="10"/>
  <c r="D156" i="10" s="1"/>
  <c r="C157" i="10"/>
  <c r="P156" i="10"/>
  <c r="Q155" i="10"/>
  <c r="P155" i="10"/>
  <c r="O155" i="10"/>
  <c r="M155" i="10"/>
  <c r="L155" i="10"/>
  <c r="K155" i="10"/>
  <c r="I155" i="10"/>
  <c r="H155" i="10"/>
  <c r="G155" i="10"/>
  <c r="E155" i="10"/>
  <c r="D155" i="10"/>
  <c r="C155" i="10"/>
  <c r="Q154" i="10"/>
  <c r="P154" i="10"/>
  <c r="O154" i="10"/>
  <c r="M154" i="10"/>
  <c r="L154" i="10"/>
  <c r="K154" i="10"/>
  <c r="I154" i="10"/>
  <c r="H154" i="10"/>
  <c r="G154" i="10"/>
  <c r="E154" i="10"/>
  <c r="D154" i="10"/>
  <c r="C154" i="10"/>
  <c r="Q153" i="10"/>
  <c r="P153" i="10"/>
  <c r="O153" i="10"/>
  <c r="M153" i="10"/>
  <c r="L153" i="10"/>
  <c r="K153" i="10"/>
  <c r="I153" i="10"/>
  <c r="H153" i="10"/>
  <c r="G153" i="10"/>
  <c r="E153" i="10"/>
  <c r="D153" i="10"/>
  <c r="C153" i="10"/>
  <c r="Q152" i="10"/>
  <c r="P152" i="10"/>
  <c r="O152" i="10"/>
  <c r="M152" i="10"/>
  <c r="L152" i="10"/>
  <c r="K152" i="10"/>
  <c r="I152" i="10"/>
  <c r="H152" i="10"/>
  <c r="G152" i="10"/>
  <c r="E152" i="10"/>
  <c r="D152" i="10"/>
  <c r="C152" i="10"/>
  <c r="Q151" i="10"/>
  <c r="P151" i="10"/>
  <c r="O151" i="10"/>
  <c r="M151" i="10"/>
  <c r="L151" i="10"/>
  <c r="K151" i="10"/>
  <c r="I151" i="10"/>
  <c r="H151" i="10"/>
  <c r="G151" i="10"/>
  <c r="G150" i="10" s="1"/>
  <c r="E151" i="10"/>
  <c r="D151" i="10"/>
  <c r="C151" i="10"/>
  <c r="O150" i="10"/>
  <c r="Q149" i="10"/>
  <c r="P149" i="10"/>
  <c r="P148" i="10" s="1"/>
  <c r="O149" i="10"/>
  <c r="M149" i="10"/>
  <c r="M148" i="10" s="1"/>
  <c r="L149" i="10"/>
  <c r="L148" i="10" s="1"/>
  <c r="K149" i="10"/>
  <c r="I149" i="10"/>
  <c r="I148" i="10" s="1"/>
  <c r="H149" i="10"/>
  <c r="H148" i="10" s="1"/>
  <c r="G149" i="10"/>
  <c r="G148" i="10" s="1"/>
  <c r="E149" i="10"/>
  <c r="E148" i="10" s="1"/>
  <c r="D149" i="10"/>
  <c r="D148" i="10" s="1"/>
  <c r="C149" i="10"/>
  <c r="C148" i="10" s="1"/>
  <c r="Q148" i="10"/>
  <c r="K148" i="10"/>
  <c r="Q141" i="10"/>
  <c r="Q140" i="10" s="1"/>
  <c r="P141" i="10"/>
  <c r="P140" i="10" s="1"/>
  <c r="O141" i="10"/>
  <c r="M141" i="10"/>
  <c r="M140" i="10" s="1"/>
  <c r="L141" i="10"/>
  <c r="L140" i="10" s="1"/>
  <c r="K141" i="10"/>
  <c r="K140" i="10" s="1"/>
  <c r="I141" i="10"/>
  <c r="I140" i="10" s="1"/>
  <c r="H141" i="10"/>
  <c r="G141" i="10"/>
  <c r="G140" i="10" s="1"/>
  <c r="E141" i="10"/>
  <c r="D141" i="10"/>
  <c r="D140" i="10" s="1"/>
  <c r="C141" i="10"/>
  <c r="H140" i="10"/>
  <c r="C140" i="10"/>
  <c r="Q139" i="10"/>
  <c r="P139" i="10"/>
  <c r="O139" i="10"/>
  <c r="M139" i="10"/>
  <c r="L139" i="10"/>
  <c r="K139" i="10"/>
  <c r="I139" i="10"/>
  <c r="H139" i="10"/>
  <c r="G139" i="10"/>
  <c r="E139" i="10"/>
  <c r="D139" i="10"/>
  <c r="C139" i="10"/>
  <c r="Q138" i="10"/>
  <c r="P138" i="10"/>
  <c r="O138" i="10"/>
  <c r="M138" i="10"/>
  <c r="L138" i="10"/>
  <c r="K138" i="10"/>
  <c r="I138" i="10"/>
  <c r="H138" i="10"/>
  <c r="G138" i="10"/>
  <c r="E138" i="10"/>
  <c r="D138" i="10"/>
  <c r="C138" i="10"/>
  <c r="Q137" i="10"/>
  <c r="P137" i="10"/>
  <c r="O137" i="10"/>
  <c r="M137" i="10"/>
  <c r="L137" i="10"/>
  <c r="K137" i="10"/>
  <c r="I137" i="10"/>
  <c r="H137" i="10"/>
  <c r="G137" i="10"/>
  <c r="E137" i="10"/>
  <c r="D137" i="10"/>
  <c r="C137" i="10"/>
  <c r="Q136" i="10"/>
  <c r="P136" i="10"/>
  <c r="O136" i="10"/>
  <c r="M136" i="10"/>
  <c r="L136" i="10"/>
  <c r="K136" i="10"/>
  <c r="I136" i="10"/>
  <c r="H136" i="10"/>
  <c r="G136" i="10"/>
  <c r="E136" i="10"/>
  <c r="D136" i="10"/>
  <c r="C136" i="10"/>
  <c r="Q135" i="10"/>
  <c r="P135" i="10"/>
  <c r="O135" i="10"/>
  <c r="M135" i="10"/>
  <c r="L135" i="10"/>
  <c r="K135" i="10"/>
  <c r="I135" i="10"/>
  <c r="H135" i="10"/>
  <c r="G135" i="10"/>
  <c r="E135" i="10"/>
  <c r="D135" i="10"/>
  <c r="C135" i="10"/>
  <c r="Q134" i="10"/>
  <c r="P134" i="10"/>
  <c r="O134" i="10"/>
  <c r="M134" i="10"/>
  <c r="L134" i="10"/>
  <c r="K134" i="10"/>
  <c r="I134" i="10"/>
  <c r="H134" i="10"/>
  <c r="H133" i="10" s="1"/>
  <c r="G134" i="10"/>
  <c r="E134" i="10"/>
  <c r="E133" i="10" s="1"/>
  <c r="D134" i="10"/>
  <c r="C134" i="10"/>
  <c r="Q132" i="10"/>
  <c r="P132" i="10"/>
  <c r="O132" i="10"/>
  <c r="M132" i="10"/>
  <c r="L132" i="10"/>
  <c r="K132" i="10"/>
  <c r="I132" i="10"/>
  <c r="H132" i="10"/>
  <c r="G132" i="10"/>
  <c r="E132" i="10"/>
  <c r="D132" i="10"/>
  <c r="C132" i="10"/>
  <c r="Q131" i="10"/>
  <c r="P131" i="10"/>
  <c r="O131" i="10"/>
  <c r="M131" i="10"/>
  <c r="L131" i="10"/>
  <c r="K131" i="10"/>
  <c r="I131" i="10"/>
  <c r="H131" i="10"/>
  <c r="G131" i="10"/>
  <c r="E131" i="10"/>
  <c r="D131" i="10"/>
  <c r="C131" i="10"/>
  <c r="Q130" i="10"/>
  <c r="P130" i="10"/>
  <c r="O130" i="10"/>
  <c r="M130" i="10"/>
  <c r="L130" i="10"/>
  <c r="K130" i="10"/>
  <c r="I130" i="10"/>
  <c r="H130" i="10"/>
  <c r="G130" i="10"/>
  <c r="E130" i="10"/>
  <c r="D130" i="10"/>
  <c r="C130" i="10"/>
  <c r="Q129" i="10"/>
  <c r="P129" i="10"/>
  <c r="O129" i="10"/>
  <c r="M129" i="10"/>
  <c r="L129" i="10"/>
  <c r="K129" i="10"/>
  <c r="I129" i="10"/>
  <c r="H129" i="10"/>
  <c r="G129" i="10"/>
  <c r="E129" i="10"/>
  <c r="D129" i="10"/>
  <c r="C129" i="10"/>
  <c r="Q128" i="10"/>
  <c r="P128" i="10"/>
  <c r="O128" i="10"/>
  <c r="M128" i="10"/>
  <c r="L128" i="10"/>
  <c r="K128" i="10"/>
  <c r="I128" i="10"/>
  <c r="H128" i="10"/>
  <c r="G128" i="10"/>
  <c r="E128" i="10"/>
  <c r="D128" i="10"/>
  <c r="C128" i="10"/>
  <c r="Q126" i="10"/>
  <c r="P126" i="10"/>
  <c r="P125" i="10" s="1"/>
  <c r="O126" i="10"/>
  <c r="O125" i="10" s="1"/>
  <c r="M126" i="10"/>
  <c r="M125" i="10" s="1"/>
  <c r="L126" i="10"/>
  <c r="L125" i="10" s="1"/>
  <c r="K126" i="10"/>
  <c r="K125" i="10" s="1"/>
  <c r="I126" i="10"/>
  <c r="I125" i="10" s="1"/>
  <c r="H126" i="10"/>
  <c r="G126" i="10"/>
  <c r="G125" i="10" s="1"/>
  <c r="E126" i="10"/>
  <c r="E125" i="10" s="1"/>
  <c r="D126" i="10"/>
  <c r="C126" i="10"/>
  <c r="Q125" i="10"/>
  <c r="C125" i="10"/>
  <c r="Q118" i="10"/>
  <c r="Q117" i="10" s="1"/>
  <c r="P118" i="10"/>
  <c r="O118" i="10"/>
  <c r="M118" i="10"/>
  <c r="M117" i="10" s="1"/>
  <c r="L118" i="10"/>
  <c r="K118" i="10"/>
  <c r="I118" i="10"/>
  <c r="I117" i="10" s="1"/>
  <c r="H118" i="10"/>
  <c r="H117" i="10" s="1"/>
  <c r="G118" i="10"/>
  <c r="E118" i="10"/>
  <c r="E117" i="10" s="1"/>
  <c r="D118" i="10"/>
  <c r="C118" i="10"/>
  <c r="P117" i="10"/>
  <c r="O117" i="10"/>
  <c r="L117" i="10"/>
  <c r="K117" i="10"/>
  <c r="G117" i="10"/>
  <c r="D117" i="10"/>
  <c r="C117" i="10"/>
  <c r="Q116" i="10"/>
  <c r="P116" i="10"/>
  <c r="O116" i="10"/>
  <c r="M116" i="10"/>
  <c r="L116" i="10"/>
  <c r="K116" i="10"/>
  <c r="I116" i="10"/>
  <c r="H116" i="10"/>
  <c r="G116" i="10"/>
  <c r="E116" i="10"/>
  <c r="D116" i="10"/>
  <c r="C116" i="10"/>
  <c r="F116" i="10" s="1"/>
  <c r="Q115" i="10"/>
  <c r="P115" i="10"/>
  <c r="O115" i="10"/>
  <c r="M115" i="10"/>
  <c r="L115" i="10"/>
  <c r="K115" i="10"/>
  <c r="I115" i="10"/>
  <c r="H115" i="10"/>
  <c r="G115" i="10"/>
  <c r="E115" i="10"/>
  <c r="D115" i="10"/>
  <c r="C115" i="10"/>
  <c r="F115" i="10" s="1"/>
  <c r="Q114" i="10"/>
  <c r="P114" i="10"/>
  <c r="O114" i="10"/>
  <c r="M114" i="10"/>
  <c r="M110" i="10" s="1"/>
  <c r="L114" i="10"/>
  <c r="K114" i="10"/>
  <c r="I114" i="10"/>
  <c r="H114" i="10"/>
  <c r="G114" i="10"/>
  <c r="E114" i="10"/>
  <c r="D114" i="10"/>
  <c r="C114" i="10"/>
  <c r="F114" i="10" s="1"/>
  <c r="Q113" i="10"/>
  <c r="P113" i="10"/>
  <c r="O113" i="10"/>
  <c r="R113" i="10" s="1"/>
  <c r="M113" i="10"/>
  <c r="L113" i="10"/>
  <c r="K113" i="10"/>
  <c r="N113" i="10" s="1"/>
  <c r="I113" i="10"/>
  <c r="H113" i="10"/>
  <c r="G113" i="10"/>
  <c r="J113" i="10" s="1"/>
  <c r="E113" i="10"/>
  <c r="D113" i="10"/>
  <c r="C113" i="10"/>
  <c r="F113" i="10" s="1"/>
  <c r="B113" i="10" s="1"/>
  <c r="Q112" i="10"/>
  <c r="P112" i="10"/>
  <c r="O112" i="10"/>
  <c r="R112" i="10" s="1"/>
  <c r="M112" i="10"/>
  <c r="L112" i="10"/>
  <c r="K112" i="10"/>
  <c r="I112" i="10"/>
  <c r="H112" i="10"/>
  <c r="G112" i="10"/>
  <c r="E112" i="10"/>
  <c r="D112" i="10"/>
  <c r="C112" i="10"/>
  <c r="Q111" i="10"/>
  <c r="P111" i="10"/>
  <c r="O111" i="10"/>
  <c r="R111" i="10" s="1"/>
  <c r="M111" i="10"/>
  <c r="L111" i="10"/>
  <c r="L110" i="10" s="1"/>
  <c r="K111" i="10"/>
  <c r="I111" i="10"/>
  <c r="I110" i="10" s="1"/>
  <c r="H111" i="10"/>
  <c r="G111" i="10"/>
  <c r="E111" i="10"/>
  <c r="D111" i="10"/>
  <c r="D110" i="10" s="1"/>
  <c r="C111" i="10"/>
  <c r="Q110" i="10"/>
  <c r="E110" i="10"/>
  <c r="Q109" i="10"/>
  <c r="P109" i="10"/>
  <c r="O109" i="10"/>
  <c r="R109" i="10" s="1"/>
  <c r="M109" i="10"/>
  <c r="L109" i="10"/>
  <c r="K109" i="10"/>
  <c r="N109" i="10" s="1"/>
  <c r="I109" i="10"/>
  <c r="H109" i="10"/>
  <c r="G109" i="10"/>
  <c r="J109" i="10" s="1"/>
  <c r="E109" i="10"/>
  <c r="D109" i="10"/>
  <c r="C109" i="10"/>
  <c r="F109" i="10" s="1"/>
  <c r="Q108" i="10"/>
  <c r="P108" i="10"/>
  <c r="O108" i="10"/>
  <c r="R108" i="10" s="1"/>
  <c r="M108" i="10"/>
  <c r="L108" i="10"/>
  <c r="K108" i="10"/>
  <c r="I108" i="10"/>
  <c r="H108" i="10"/>
  <c r="G108" i="10"/>
  <c r="E108" i="10"/>
  <c r="D108" i="10"/>
  <c r="C108" i="10"/>
  <c r="Q107" i="10"/>
  <c r="P107" i="10"/>
  <c r="O107" i="10"/>
  <c r="M107" i="10"/>
  <c r="L107" i="10"/>
  <c r="K107" i="10"/>
  <c r="N107" i="10" s="1"/>
  <c r="I107" i="10"/>
  <c r="H107" i="10"/>
  <c r="G107" i="10"/>
  <c r="E107" i="10"/>
  <c r="D107" i="10"/>
  <c r="C107" i="10"/>
  <c r="Q106" i="10"/>
  <c r="P106" i="10"/>
  <c r="O106" i="10"/>
  <c r="M106" i="10"/>
  <c r="L106" i="10"/>
  <c r="K106" i="10"/>
  <c r="N106" i="10" s="1"/>
  <c r="I106" i="10"/>
  <c r="H106" i="10"/>
  <c r="G106" i="10"/>
  <c r="E106" i="10"/>
  <c r="D106" i="10"/>
  <c r="C106" i="10"/>
  <c r="Q105" i="10"/>
  <c r="Q104" i="10" s="1"/>
  <c r="P105" i="10"/>
  <c r="O105" i="10"/>
  <c r="M105" i="10"/>
  <c r="M104" i="10" s="1"/>
  <c r="L105" i="10"/>
  <c r="K105" i="10"/>
  <c r="N105" i="10" s="1"/>
  <c r="I105" i="10"/>
  <c r="H105" i="10"/>
  <c r="J105" i="10" s="1"/>
  <c r="G105" i="10"/>
  <c r="E105" i="10"/>
  <c r="E104" i="10" s="1"/>
  <c r="D105" i="10"/>
  <c r="F105" i="10" s="1"/>
  <c r="C105" i="10"/>
  <c r="G104" i="10"/>
  <c r="Q103" i="10"/>
  <c r="P103" i="10"/>
  <c r="P102" i="10" s="1"/>
  <c r="O103" i="10"/>
  <c r="R103" i="10" s="1"/>
  <c r="R102" i="10" s="1"/>
  <c r="M103" i="10"/>
  <c r="M102" i="10" s="1"/>
  <c r="L103" i="10"/>
  <c r="L102" i="10" s="1"/>
  <c r="K103" i="10"/>
  <c r="I103" i="10"/>
  <c r="H103" i="10"/>
  <c r="H102" i="10" s="1"/>
  <c r="G103" i="10"/>
  <c r="E103" i="10"/>
  <c r="D103" i="10"/>
  <c r="D102" i="10" s="1"/>
  <c r="C103" i="10"/>
  <c r="Q102" i="10"/>
  <c r="Q101" i="10" s="1"/>
  <c r="Q100" i="10" s="1"/>
  <c r="Q99" i="10" s="1"/>
  <c r="O102" i="10"/>
  <c r="K102" i="10"/>
  <c r="I102" i="10"/>
  <c r="G102" i="10"/>
  <c r="E102" i="10"/>
  <c r="C102" i="10"/>
  <c r="Q95" i="10"/>
  <c r="Q94" i="10" s="1"/>
  <c r="P95" i="10"/>
  <c r="O95" i="10"/>
  <c r="M95" i="10"/>
  <c r="M94" i="10" s="1"/>
  <c r="L95" i="10"/>
  <c r="L94" i="10" s="1"/>
  <c r="K95" i="10"/>
  <c r="I95" i="10"/>
  <c r="I94" i="10" s="1"/>
  <c r="H95" i="10"/>
  <c r="H94" i="10" s="1"/>
  <c r="G95" i="10"/>
  <c r="G94" i="10" s="1"/>
  <c r="E95" i="10"/>
  <c r="E94" i="10" s="1"/>
  <c r="D95" i="10"/>
  <c r="C95" i="10"/>
  <c r="F95" i="10" s="1"/>
  <c r="P94" i="10"/>
  <c r="O94" i="10"/>
  <c r="D94" i="10"/>
  <c r="Q93" i="10"/>
  <c r="P93" i="10"/>
  <c r="O93" i="10"/>
  <c r="M93" i="10"/>
  <c r="L93" i="10"/>
  <c r="K93" i="10"/>
  <c r="I93" i="10"/>
  <c r="H93" i="10"/>
  <c r="G93" i="10"/>
  <c r="J93" i="10" s="1"/>
  <c r="E93" i="10"/>
  <c r="D93" i="10"/>
  <c r="C93" i="10"/>
  <c r="Q92" i="10"/>
  <c r="P92" i="10"/>
  <c r="O92" i="10"/>
  <c r="M92" i="10"/>
  <c r="L92" i="10"/>
  <c r="K92" i="10"/>
  <c r="I92" i="10"/>
  <c r="H92" i="10"/>
  <c r="G92" i="10"/>
  <c r="J92" i="10" s="1"/>
  <c r="E92" i="10"/>
  <c r="D92" i="10"/>
  <c r="C92" i="10"/>
  <c r="Q91" i="10"/>
  <c r="Q87" i="10" s="1"/>
  <c r="P91" i="10"/>
  <c r="O91" i="10"/>
  <c r="M91" i="10"/>
  <c r="L91" i="10"/>
  <c r="K91" i="10"/>
  <c r="I91" i="10"/>
  <c r="H91" i="10"/>
  <c r="G91" i="10"/>
  <c r="J91" i="10" s="1"/>
  <c r="E91" i="10"/>
  <c r="D91" i="10"/>
  <c r="C91" i="10"/>
  <c r="R90" i="10"/>
  <c r="Q90" i="10"/>
  <c r="P90" i="10"/>
  <c r="O90" i="10"/>
  <c r="N90" i="10"/>
  <c r="M90" i="10"/>
  <c r="L90" i="10"/>
  <c r="K90" i="10"/>
  <c r="J90" i="10"/>
  <c r="I90" i="10"/>
  <c r="H90" i="10"/>
  <c r="G90" i="10"/>
  <c r="F90" i="10"/>
  <c r="E90" i="10"/>
  <c r="D90" i="10"/>
  <c r="C90" i="10"/>
  <c r="B90" i="10"/>
  <c r="Q89" i="10"/>
  <c r="P89" i="10"/>
  <c r="O89" i="10"/>
  <c r="M89" i="10"/>
  <c r="L89" i="10"/>
  <c r="K89" i="10"/>
  <c r="I89" i="10"/>
  <c r="H89" i="10"/>
  <c r="G89" i="10"/>
  <c r="E89" i="10"/>
  <c r="D89" i="10"/>
  <c r="C89" i="10"/>
  <c r="Q88" i="10"/>
  <c r="P88" i="10"/>
  <c r="P87" i="10" s="1"/>
  <c r="O88" i="10"/>
  <c r="M88" i="10"/>
  <c r="M87" i="10" s="1"/>
  <c r="L88" i="10"/>
  <c r="K88" i="10"/>
  <c r="I88" i="10"/>
  <c r="H88" i="10"/>
  <c r="H87" i="10" s="1"/>
  <c r="G88" i="10"/>
  <c r="E88" i="10"/>
  <c r="D88" i="10"/>
  <c r="C88" i="10"/>
  <c r="F88" i="10" s="1"/>
  <c r="E87" i="10"/>
  <c r="Q86" i="10"/>
  <c r="P86" i="10"/>
  <c r="O86" i="10"/>
  <c r="M86" i="10"/>
  <c r="L86" i="10"/>
  <c r="K86" i="10"/>
  <c r="I86" i="10"/>
  <c r="H86" i="10"/>
  <c r="G86" i="10"/>
  <c r="J86" i="10" s="1"/>
  <c r="E86" i="10"/>
  <c r="E81" i="10" s="1"/>
  <c r="D86" i="10"/>
  <c r="C86" i="10"/>
  <c r="F86" i="10" s="1"/>
  <c r="Q85" i="10"/>
  <c r="P85" i="10"/>
  <c r="O85" i="10"/>
  <c r="M85" i="10"/>
  <c r="L85" i="10"/>
  <c r="K85" i="10"/>
  <c r="I85" i="10"/>
  <c r="H85" i="10"/>
  <c r="G85" i="10"/>
  <c r="J85" i="10" s="1"/>
  <c r="E85" i="10"/>
  <c r="D85" i="10"/>
  <c r="C85" i="10"/>
  <c r="Q84" i="10"/>
  <c r="P84" i="10"/>
  <c r="O84" i="10"/>
  <c r="M84" i="10"/>
  <c r="L84" i="10"/>
  <c r="K84" i="10"/>
  <c r="I84" i="10"/>
  <c r="H84" i="10"/>
  <c r="G84" i="10"/>
  <c r="E84" i="10"/>
  <c r="D84" i="10"/>
  <c r="C84" i="10"/>
  <c r="Q83" i="10"/>
  <c r="P83" i="10"/>
  <c r="O83" i="10"/>
  <c r="M83" i="10"/>
  <c r="L83" i="10"/>
  <c r="K83" i="10"/>
  <c r="I83" i="10"/>
  <c r="H83" i="10"/>
  <c r="G83" i="10"/>
  <c r="G81" i="10" s="1"/>
  <c r="E83" i="10"/>
  <c r="D83" i="10"/>
  <c r="C83" i="10"/>
  <c r="R82" i="10"/>
  <c r="Q82" i="10"/>
  <c r="P82" i="10"/>
  <c r="O82" i="10"/>
  <c r="N82" i="10"/>
  <c r="M82" i="10"/>
  <c r="L82" i="10"/>
  <c r="K82" i="10"/>
  <c r="J82" i="10"/>
  <c r="I82" i="10"/>
  <c r="H82" i="10"/>
  <c r="G82" i="10"/>
  <c r="F82" i="10"/>
  <c r="E82" i="10"/>
  <c r="D82" i="10"/>
  <c r="C82" i="10"/>
  <c r="B82" i="10"/>
  <c r="K81" i="10"/>
  <c r="Q80" i="10"/>
  <c r="P80" i="10"/>
  <c r="O80" i="10"/>
  <c r="M80" i="10"/>
  <c r="M79" i="10" s="1"/>
  <c r="L80" i="10"/>
  <c r="L79" i="10" s="1"/>
  <c r="K80" i="10"/>
  <c r="I80" i="10"/>
  <c r="I79" i="10" s="1"/>
  <c r="H80" i="10"/>
  <c r="G80" i="10"/>
  <c r="E80" i="10"/>
  <c r="E79" i="10" s="1"/>
  <c r="D80" i="10"/>
  <c r="C80" i="10"/>
  <c r="Q79" i="10"/>
  <c r="P79" i="10"/>
  <c r="H79" i="10"/>
  <c r="D79" i="10"/>
  <c r="Q72" i="10"/>
  <c r="P72" i="10"/>
  <c r="O72" i="10"/>
  <c r="M72" i="10"/>
  <c r="L72" i="10"/>
  <c r="K72" i="10"/>
  <c r="I72" i="10"/>
  <c r="H72" i="10"/>
  <c r="G72" i="10"/>
  <c r="E72" i="10"/>
  <c r="D72" i="10"/>
  <c r="C72" i="10"/>
  <c r="Q71" i="10"/>
  <c r="I71" i="10"/>
  <c r="E71" i="10"/>
  <c r="Q70" i="10"/>
  <c r="P70" i="10"/>
  <c r="O70" i="10"/>
  <c r="M70" i="10"/>
  <c r="L70" i="10"/>
  <c r="K70" i="10"/>
  <c r="I70" i="10"/>
  <c r="H70" i="10"/>
  <c r="G70" i="10"/>
  <c r="E70" i="10"/>
  <c r="D70" i="10"/>
  <c r="C70" i="10"/>
  <c r="Q69" i="10"/>
  <c r="P69" i="10"/>
  <c r="O69" i="10"/>
  <c r="M69" i="10"/>
  <c r="L69" i="10"/>
  <c r="K69" i="10"/>
  <c r="I69" i="10"/>
  <c r="H69" i="10"/>
  <c r="G69" i="10"/>
  <c r="E69" i="10"/>
  <c r="D69" i="10"/>
  <c r="C69" i="10"/>
  <c r="Q68" i="10"/>
  <c r="P68" i="10"/>
  <c r="O68" i="10"/>
  <c r="M68" i="10"/>
  <c r="L68" i="10"/>
  <c r="K68" i="10"/>
  <c r="I68" i="10"/>
  <c r="H68" i="10"/>
  <c r="G68" i="10"/>
  <c r="E68" i="10"/>
  <c r="D68" i="10"/>
  <c r="C68" i="10"/>
  <c r="Q67" i="10"/>
  <c r="P67" i="10"/>
  <c r="O67" i="10"/>
  <c r="M67" i="10"/>
  <c r="L67" i="10"/>
  <c r="K67" i="10"/>
  <c r="I67" i="10"/>
  <c r="H67" i="10"/>
  <c r="G67" i="10"/>
  <c r="E67" i="10"/>
  <c r="D67" i="10"/>
  <c r="C67" i="10"/>
  <c r="Q66" i="10"/>
  <c r="P66" i="10"/>
  <c r="O66" i="10"/>
  <c r="M66" i="10"/>
  <c r="L66" i="10"/>
  <c r="K66" i="10"/>
  <c r="I66" i="10"/>
  <c r="H66" i="10"/>
  <c r="G66" i="10"/>
  <c r="E66" i="10"/>
  <c r="D66" i="10"/>
  <c r="C66" i="10"/>
  <c r="Q65" i="10"/>
  <c r="P65" i="10"/>
  <c r="O65" i="10"/>
  <c r="M65" i="10"/>
  <c r="L65" i="10"/>
  <c r="K65" i="10"/>
  <c r="I65" i="10"/>
  <c r="H65" i="10"/>
  <c r="G65" i="10"/>
  <c r="E65" i="10"/>
  <c r="D65" i="10"/>
  <c r="C65" i="10"/>
  <c r="Q63" i="10"/>
  <c r="P63" i="10"/>
  <c r="O63" i="10"/>
  <c r="M63" i="10"/>
  <c r="L63" i="10"/>
  <c r="K63" i="10"/>
  <c r="I63" i="10"/>
  <c r="H63" i="10"/>
  <c r="G63" i="10"/>
  <c r="E63" i="10"/>
  <c r="D63" i="10"/>
  <c r="C63" i="10"/>
  <c r="Q62" i="10"/>
  <c r="P62" i="10"/>
  <c r="O62" i="10"/>
  <c r="K62" i="10"/>
  <c r="I62" i="10"/>
  <c r="H62" i="10"/>
  <c r="H269" i="10" s="1"/>
  <c r="G62" i="10"/>
  <c r="E62" i="10"/>
  <c r="D62" i="10"/>
  <c r="C62" i="10"/>
  <c r="C269" i="10" s="1"/>
  <c r="Q61" i="10"/>
  <c r="P61" i="10"/>
  <c r="O61" i="10"/>
  <c r="M61" i="10"/>
  <c r="M268" i="10" s="1"/>
  <c r="L61" i="10"/>
  <c r="K61" i="10"/>
  <c r="I61" i="10"/>
  <c r="H61" i="10"/>
  <c r="H268" i="10" s="1"/>
  <c r="G61" i="10"/>
  <c r="E61" i="10"/>
  <c r="D61" i="10"/>
  <c r="C61" i="10"/>
  <c r="C268" i="10" s="1"/>
  <c r="Q60" i="10"/>
  <c r="P60" i="10"/>
  <c r="O60" i="10"/>
  <c r="M60" i="10"/>
  <c r="M267" i="10" s="1"/>
  <c r="L60" i="10"/>
  <c r="K60" i="10"/>
  <c r="I60" i="10"/>
  <c r="H60" i="10"/>
  <c r="H267" i="10" s="1"/>
  <c r="G60" i="10"/>
  <c r="E60" i="10"/>
  <c r="D60" i="10"/>
  <c r="C60" i="10"/>
  <c r="C267" i="10" s="1"/>
  <c r="Q59" i="10"/>
  <c r="P59" i="10"/>
  <c r="O59" i="10"/>
  <c r="M59" i="10"/>
  <c r="M266" i="10" s="1"/>
  <c r="L59" i="10"/>
  <c r="K59" i="10"/>
  <c r="I59" i="10"/>
  <c r="H59" i="10"/>
  <c r="G59" i="10"/>
  <c r="E59" i="10"/>
  <c r="D59" i="10"/>
  <c r="C59" i="10"/>
  <c r="C266" i="10" s="1"/>
  <c r="Q57" i="10"/>
  <c r="P57" i="10"/>
  <c r="O57" i="10"/>
  <c r="M57" i="10"/>
  <c r="L57" i="10"/>
  <c r="K57" i="10"/>
  <c r="I57" i="10"/>
  <c r="H57" i="10"/>
  <c r="G57" i="10"/>
  <c r="E57" i="10"/>
  <c r="D57" i="10"/>
  <c r="C57" i="10"/>
  <c r="Q56" i="10"/>
  <c r="P56" i="10"/>
  <c r="I56" i="10"/>
  <c r="H56" i="10"/>
  <c r="Q49" i="10"/>
  <c r="P49" i="10"/>
  <c r="P48" i="10" s="1"/>
  <c r="O49" i="10"/>
  <c r="M49" i="10"/>
  <c r="L49" i="10"/>
  <c r="L48" i="10" s="1"/>
  <c r="K49" i="10"/>
  <c r="I49" i="10"/>
  <c r="H49" i="10"/>
  <c r="H48" i="10" s="1"/>
  <c r="G49" i="10"/>
  <c r="J49" i="10" s="1"/>
  <c r="J48" i="10" s="1"/>
  <c r="E49" i="10"/>
  <c r="E48" i="10" s="1"/>
  <c r="D49" i="10"/>
  <c r="D48" i="10" s="1"/>
  <c r="C49" i="10"/>
  <c r="Q48" i="10"/>
  <c r="M48" i="10"/>
  <c r="I48" i="10"/>
  <c r="R47" i="10"/>
  <c r="Q47" i="10"/>
  <c r="P47" i="10"/>
  <c r="O47" i="10"/>
  <c r="N47" i="10"/>
  <c r="M47" i="10"/>
  <c r="L47" i="10"/>
  <c r="K47" i="10"/>
  <c r="J47" i="10"/>
  <c r="I47" i="10"/>
  <c r="H47" i="10"/>
  <c r="G47" i="10"/>
  <c r="F47" i="10"/>
  <c r="E47" i="10"/>
  <c r="D47" i="10"/>
  <c r="C47" i="10"/>
  <c r="B47" i="10"/>
  <c r="Q46" i="10"/>
  <c r="P46" i="10"/>
  <c r="O46" i="10"/>
  <c r="M46" i="10"/>
  <c r="L46" i="10"/>
  <c r="K46" i="10"/>
  <c r="I46" i="10"/>
  <c r="H46" i="10"/>
  <c r="G46" i="10"/>
  <c r="E46" i="10"/>
  <c r="D46" i="10"/>
  <c r="C46" i="10"/>
  <c r="F46" i="10" s="1"/>
  <c r="Q45" i="10"/>
  <c r="P45" i="10"/>
  <c r="O45" i="10"/>
  <c r="M45" i="10"/>
  <c r="L45" i="10"/>
  <c r="K45" i="10"/>
  <c r="I45" i="10"/>
  <c r="H45" i="10"/>
  <c r="G45" i="10"/>
  <c r="E45" i="10"/>
  <c r="D45" i="10"/>
  <c r="C45" i="10"/>
  <c r="F45" i="10" s="1"/>
  <c r="Q44" i="10"/>
  <c r="P44" i="10"/>
  <c r="O44" i="10"/>
  <c r="M44" i="10"/>
  <c r="L44" i="10"/>
  <c r="K44" i="10"/>
  <c r="I44" i="10"/>
  <c r="H44" i="10"/>
  <c r="G44" i="10"/>
  <c r="E44" i="10"/>
  <c r="D44" i="10"/>
  <c r="C44" i="10"/>
  <c r="F44" i="10" s="1"/>
  <c r="Q43" i="10"/>
  <c r="P43" i="10"/>
  <c r="O43" i="10"/>
  <c r="R43" i="10" s="1"/>
  <c r="M43" i="10"/>
  <c r="L43" i="10"/>
  <c r="K43" i="10"/>
  <c r="N43" i="10" s="1"/>
  <c r="I43" i="10"/>
  <c r="H43" i="10"/>
  <c r="G43" i="10"/>
  <c r="J43" i="10" s="1"/>
  <c r="E43" i="10"/>
  <c r="D43" i="10"/>
  <c r="C43" i="10"/>
  <c r="F43" i="10" s="1"/>
  <c r="B43" i="10" s="1"/>
  <c r="Q42" i="10"/>
  <c r="P42" i="10"/>
  <c r="O42" i="10"/>
  <c r="M42" i="10"/>
  <c r="L42" i="10"/>
  <c r="K42" i="10"/>
  <c r="I42" i="10"/>
  <c r="H42" i="10"/>
  <c r="H41" i="10" s="1"/>
  <c r="G42" i="10"/>
  <c r="E42" i="10"/>
  <c r="D42" i="10"/>
  <c r="C42" i="10"/>
  <c r="P41" i="10"/>
  <c r="D41" i="10"/>
  <c r="Q40" i="10"/>
  <c r="P40" i="10"/>
  <c r="O40" i="10"/>
  <c r="M40" i="10"/>
  <c r="L40" i="10"/>
  <c r="K40" i="10"/>
  <c r="I40" i="10"/>
  <c r="H40" i="10"/>
  <c r="G40" i="10"/>
  <c r="E40" i="10"/>
  <c r="D40" i="10"/>
  <c r="C40" i="10"/>
  <c r="R39" i="10"/>
  <c r="Q39" i="10"/>
  <c r="P39" i="10"/>
  <c r="O39" i="10"/>
  <c r="N39" i="10"/>
  <c r="M39" i="10"/>
  <c r="L39" i="10"/>
  <c r="K39" i="10"/>
  <c r="J39" i="10"/>
  <c r="I39" i="10"/>
  <c r="H39" i="10"/>
  <c r="G39" i="10"/>
  <c r="F39" i="10"/>
  <c r="B39" i="10" s="1"/>
  <c r="E39" i="10"/>
  <c r="D39" i="10"/>
  <c r="C39" i="10"/>
  <c r="Q38" i="10"/>
  <c r="P38" i="10"/>
  <c r="O38" i="10"/>
  <c r="M38" i="10"/>
  <c r="L38" i="10"/>
  <c r="K38" i="10"/>
  <c r="I38" i="10"/>
  <c r="H38" i="10"/>
  <c r="G38" i="10"/>
  <c r="E38" i="10"/>
  <c r="D38" i="10"/>
  <c r="C38" i="10"/>
  <c r="Q37" i="10"/>
  <c r="P37" i="10"/>
  <c r="O37" i="10"/>
  <c r="M37" i="10"/>
  <c r="L37" i="10"/>
  <c r="K37" i="10"/>
  <c r="I37" i="10"/>
  <c r="H37" i="10"/>
  <c r="G37" i="10"/>
  <c r="E37" i="10"/>
  <c r="D37" i="10"/>
  <c r="C37" i="10"/>
  <c r="Q36" i="10"/>
  <c r="P36" i="10"/>
  <c r="O36" i="10"/>
  <c r="M36" i="10"/>
  <c r="L36" i="10"/>
  <c r="K36" i="10"/>
  <c r="I36" i="10"/>
  <c r="I35" i="10" s="1"/>
  <c r="H36" i="10"/>
  <c r="G36" i="10"/>
  <c r="E36" i="10"/>
  <c r="D36" i="10"/>
  <c r="C36" i="10"/>
  <c r="Q34" i="10"/>
  <c r="P34" i="10"/>
  <c r="O34" i="10"/>
  <c r="M34" i="10"/>
  <c r="M33" i="10" s="1"/>
  <c r="L34" i="10"/>
  <c r="K34" i="10"/>
  <c r="I34" i="10"/>
  <c r="H34" i="10"/>
  <c r="H33" i="10" s="1"/>
  <c r="G34" i="10"/>
  <c r="E34" i="10"/>
  <c r="D34" i="10"/>
  <c r="C34" i="10"/>
  <c r="Q33" i="10"/>
  <c r="P33" i="10"/>
  <c r="L33" i="10"/>
  <c r="I33" i="10"/>
  <c r="E33" i="10"/>
  <c r="D33" i="10"/>
  <c r="Q26" i="10"/>
  <c r="P26" i="10"/>
  <c r="O26" i="10"/>
  <c r="M26" i="10"/>
  <c r="L26" i="10"/>
  <c r="K26" i="10"/>
  <c r="K25" i="10" s="1"/>
  <c r="I26" i="10"/>
  <c r="I25" i="10" s="1"/>
  <c r="H26" i="10"/>
  <c r="G26" i="10"/>
  <c r="E26" i="10"/>
  <c r="D26" i="10"/>
  <c r="D25" i="10" s="1"/>
  <c r="C26" i="10"/>
  <c r="C25" i="10" s="1"/>
  <c r="Q25" i="10"/>
  <c r="P25" i="10"/>
  <c r="O25" i="10"/>
  <c r="M25" i="10"/>
  <c r="G25" i="10"/>
  <c r="E25" i="10"/>
  <c r="Q24" i="10"/>
  <c r="P24" i="10"/>
  <c r="O24" i="10"/>
  <c r="M24" i="10"/>
  <c r="L24" i="10"/>
  <c r="K24" i="10"/>
  <c r="I24" i="10"/>
  <c r="H24" i="10"/>
  <c r="G24" i="10"/>
  <c r="E24" i="10"/>
  <c r="D24" i="10"/>
  <c r="C24" i="10"/>
  <c r="Q23" i="10"/>
  <c r="P23" i="10"/>
  <c r="O23" i="10"/>
  <c r="M23" i="10"/>
  <c r="L23" i="10"/>
  <c r="K23" i="10"/>
  <c r="I23" i="10"/>
  <c r="H23" i="10"/>
  <c r="G23" i="10"/>
  <c r="E23" i="10"/>
  <c r="D23" i="10"/>
  <c r="C23" i="10"/>
  <c r="Q22" i="10"/>
  <c r="P22" i="10"/>
  <c r="O22" i="10"/>
  <c r="M22" i="10"/>
  <c r="L22" i="10"/>
  <c r="K22" i="10"/>
  <c r="I22" i="10"/>
  <c r="H22" i="10"/>
  <c r="G22" i="10"/>
  <c r="E22" i="10"/>
  <c r="D22" i="10"/>
  <c r="C22" i="10"/>
  <c r="Q21" i="10"/>
  <c r="P21" i="10"/>
  <c r="O21" i="10"/>
  <c r="M21" i="10"/>
  <c r="L21" i="10"/>
  <c r="K21" i="10"/>
  <c r="I21" i="10"/>
  <c r="H21" i="10"/>
  <c r="G21" i="10"/>
  <c r="E21" i="10"/>
  <c r="D21" i="10"/>
  <c r="C21" i="10"/>
  <c r="Q20" i="10"/>
  <c r="P20" i="10"/>
  <c r="O20" i="10"/>
  <c r="M20" i="10"/>
  <c r="L20" i="10"/>
  <c r="K20" i="10"/>
  <c r="I20" i="10"/>
  <c r="H20" i="10"/>
  <c r="G20" i="10"/>
  <c r="E20" i="10"/>
  <c r="D20" i="10"/>
  <c r="C20" i="10"/>
  <c r="Q19" i="10"/>
  <c r="Q18" i="10" s="1"/>
  <c r="P19" i="10"/>
  <c r="O19" i="10"/>
  <c r="M19" i="10"/>
  <c r="L19" i="10"/>
  <c r="K19" i="10"/>
  <c r="I19" i="10"/>
  <c r="H19" i="10"/>
  <c r="G19" i="10"/>
  <c r="E19" i="10"/>
  <c r="D19" i="10"/>
  <c r="C19" i="10"/>
  <c r="Q17" i="10"/>
  <c r="P17" i="10"/>
  <c r="O17" i="10"/>
  <c r="M17" i="10"/>
  <c r="L17" i="10"/>
  <c r="K17" i="10"/>
  <c r="I17" i="10"/>
  <c r="H17" i="10"/>
  <c r="G17" i="10"/>
  <c r="E17" i="10"/>
  <c r="D17" i="10"/>
  <c r="C17" i="10"/>
  <c r="Q16" i="10"/>
  <c r="P16" i="10"/>
  <c r="O16" i="10"/>
  <c r="M16" i="10"/>
  <c r="L16" i="10"/>
  <c r="K16" i="10"/>
  <c r="I16" i="10"/>
  <c r="H16" i="10"/>
  <c r="G16" i="10"/>
  <c r="E16" i="10"/>
  <c r="D16" i="10"/>
  <c r="C16" i="10"/>
  <c r="Q15" i="10"/>
  <c r="P15" i="10"/>
  <c r="O15" i="10"/>
  <c r="M15" i="10"/>
  <c r="L15" i="10"/>
  <c r="K15" i="10"/>
  <c r="I15" i="10"/>
  <c r="H15" i="10"/>
  <c r="G15" i="10"/>
  <c r="E15" i="10"/>
  <c r="D15" i="10"/>
  <c r="C15" i="10"/>
  <c r="Q14" i="10"/>
  <c r="P14" i="10"/>
  <c r="O14" i="10"/>
  <c r="M14" i="10"/>
  <c r="L14" i="10"/>
  <c r="K14" i="10"/>
  <c r="I14" i="10"/>
  <c r="H14" i="10"/>
  <c r="G14" i="10"/>
  <c r="E14" i="10"/>
  <c r="D14" i="10"/>
  <c r="C14" i="10"/>
  <c r="Q13" i="10"/>
  <c r="P13" i="10"/>
  <c r="O13" i="10"/>
  <c r="M13" i="10"/>
  <c r="L13" i="10"/>
  <c r="K13" i="10"/>
  <c r="I13" i="10"/>
  <c r="H13" i="10"/>
  <c r="G13" i="10"/>
  <c r="E13" i="10"/>
  <c r="D13" i="10"/>
  <c r="D12" i="10" s="1"/>
  <c r="C13" i="10"/>
  <c r="Q11" i="10"/>
  <c r="Q10" i="10" s="1"/>
  <c r="P11" i="10"/>
  <c r="O11" i="10"/>
  <c r="O10" i="10" s="1"/>
  <c r="M11" i="10"/>
  <c r="L11" i="10"/>
  <c r="L10" i="10" s="1"/>
  <c r="K11" i="10"/>
  <c r="I11" i="10"/>
  <c r="H11" i="10"/>
  <c r="G11" i="10"/>
  <c r="G10" i="10" s="1"/>
  <c r="E11" i="10"/>
  <c r="D11" i="10"/>
  <c r="D10" i="10" s="1"/>
  <c r="C11" i="10"/>
  <c r="C10" i="10" s="1"/>
  <c r="P10" i="10"/>
  <c r="K10" i="10"/>
  <c r="H10" i="10"/>
  <c r="R26" i="9"/>
  <c r="R25" i="9" s="1"/>
  <c r="N26" i="9"/>
  <c r="J26" i="9"/>
  <c r="J25" i="9" s="1"/>
  <c r="F26" i="9"/>
  <c r="F25" i="9" s="1"/>
  <c r="B26" i="9"/>
  <c r="B25" i="9" s="1"/>
  <c r="Q25" i="9"/>
  <c r="P25" i="9"/>
  <c r="O25" i="9"/>
  <c r="N25" i="9"/>
  <c r="M25" i="9"/>
  <c r="L25" i="9"/>
  <c r="K25" i="9"/>
  <c r="I25" i="9"/>
  <c r="H25" i="9"/>
  <c r="G25" i="9"/>
  <c r="E25" i="9"/>
  <c r="D25" i="9"/>
  <c r="C25" i="9"/>
  <c r="R24" i="9"/>
  <c r="N24" i="9"/>
  <c r="J24" i="9"/>
  <c r="B24" i="9" s="1"/>
  <c r="F24" i="9"/>
  <c r="R23" i="9"/>
  <c r="N23" i="9"/>
  <c r="B23" i="9" s="1"/>
  <c r="J23" i="9"/>
  <c r="F23" i="9"/>
  <c r="R22" i="9"/>
  <c r="R18" i="9" s="1"/>
  <c r="N22" i="9"/>
  <c r="J22" i="9"/>
  <c r="F22" i="9"/>
  <c r="B22" i="9"/>
  <c r="R21" i="9"/>
  <c r="N21" i="9"/>
  <c r="J21" i="9"/>
  <c r="F21" i="9"/>
  <c r="B21" i="9" s="1"/>
  <c r="R20" i="9"/>
  <c r="N20" i="9"/>
  <c r="J20" i="9"/>
  <c r="B20" i="9" s="1"/>
  <c r="F20" i="9"/>
  <c r="R19" i="9"/>
  <c r="N19" i="9"/>
  <c r="B19" i="9" s="1"/>
  <c r="B18" i="9" s="1"/>
  <c r="J19" i="9"/>
  <c r="F19" i="9"/>
  <c r="Q18" i="9"/>
  <c r="P18" i="9"/>
  <c r="O18" i="9"/>
  <c r="M18" i="9"/>
  <c r="L18" i="9"/>
  <c r="K18" i="9"/>
  <c r="I18" i="9"/>
  <c r="H18" i="9"/>
  <c r="G18" i="9"/>
  <c r="E18" i="9"/>
  <c r="D18" i="9"/>
  <c r="C18" i="9"/>
  <c r="R17" i="9"/>
  <c r="N17" i="9"/>
  <c r="J17" i="9"/>
  <c r="F17" i="9"/>
  <c r="B17" i="9" s="1"/>
  <c r="R16" i="9"/>
  <c r="N16" i="9"/>
  <c r="J16" i="9"/>
  <c r="F16" i="9"/>
  <c r="R15" i="9"/>
  <c r="N15" i="9"/>
  <c r="N12" i="9" s="1"/>
  <c r="J15" i="9"/>
  <c r="F15" i="9"/>
  <c r="R14" i="9"/>
  <c r="R12" i="9" s="1"/>
  <c r="N14" i="9"/>
  <c r="J14" i="9"/>
  <c r="F14" i="9"/>
  <c r="B14" i="9"/>
  <c r="R13" i="9"/>
  <c r="N13" i="9"/>
  <c r="J13" i="9"/>
  <c r="F13" i="9"/>
  <c r="Q12" i="9"/>
  <c r="P12" i="9"/>
  <c r="P9" i="9" s="1"/>
  <c r="P8" i="9" s="1"/>
  <c r="P7" i="9" s="1"/>
  <c r="O12" i="9"/>
  <c r="M12" i="9"/>
  <c r="L12" i="9"/>
  <c r="L9" i="9" s="1"/>
  <c r="K12" i="9"/>
  <c r="I12" i="9"/>
  <c r="H12" i="9"/>
  <c r="H9" i="9" s="1"/>
  <c r="H8" i="9" s="1"/>
  <c r="H7" i="9" s="1"/>
  <c r="G12" i="9"/>
  <c r="E12" i="9"/>
  <c r="D12" i="9"/>
  <c r="D9" i="9" s="1"/>
  <c r="C12" i="9"/>
  <c r="R11" i="9"/>
  <c r="N11" i="9"/>
  <c r="B11" i="9" s="1"/>
  <c r="B10" i="9" s="1"/>
  <c r="J11" i="9"/>
  <c r="F11" i="9"/>
  <c r="R10" i="9"/>
  <c r="Q10" i="9"/>
  <c r="P10" i="9"/>
  <c r="O10" i="9"/>
  <c r="M10" i="9"/>
  <c r="L10" i="9"/>
  <c r="K10" i="9"/>
  <c r="J10" i="9"/>
  <c r="I10" i="9"/>
  <c r="H10" i="9"/>
  <c r="G10" i="9"/>
  <c r="F10" i="9"/>
  <c r="E10" i="9"/>
  <c r="D10" i="9"/>
  <c r="C10" i="9"/>
  <c r="Q9" i="9"/>
  <c r="O9" i="9"/>
  <c r="O8" i="9" s="1"/>
  <c r="O7" i="9" s="1"/>
  <c r="M9" i="9"/>
  <c r="K9" i="9"/>
  <c r="K8" i="9" s="1"/>
  <c r="K7" i="9" s="1"/>
  <c r="I9" i="9"/>
  <c r="G9" i="9"/>
  <c r="G8" i="9" s="1"/>
  <c r="E9" i="9"/>
  <c r="E8" i="9" s="1"/>
  <c r="C9" i="9"/>
  <c r="C8" i="9" s="1"/>
  <c r="C7" i="9" s="1"/>
  <c r="Q8" i="9"/>
  <c r="M8" i="9"/>
  <c r="L8" i="9"/>
  <c r="L7" i="9" s="1"/>
  <c r="I8" i="9"/>
  <c r="D8" i="9"/>
  <c r="D7" i="9" s="1"/>
  <c r="Q7" i="9"/>
  <c r="M7" i="9"/>
  <c r="I7" i="9"/>
  <c r="E7" i="9"/>
  <c r="R26" i="8"/>
  <c r="R25" i="8" s="1"/>
  <c r="N26" i="8"/>
  <c r="J26" i="8"/>
  <c r="J25" i="8" s="1"/>
  <c r="F26" i="8"/>
  <c r="F25" i="8" s="1"/>
  <c r="B26" i="8"/>
  <c r="B25" i="8" s="1"/>
  <c r="Q25" i="8"/>
  <c r="P25" i="8"/>
  <c r="O25" i="8"/>
  <c r="N25" i="8"/>
  <c r="M25" i="8"/>
  <c r="L25" i="8"/>
  <c r="K25" i="8"/>
  <c r="I25" i="8"/>
  <c r="H25" i="8"/>
  <c r="G25" i="8"/>
  <c r="E25" i="8"/>
  <c r="D25" i="8"/>
  <c r="C25" i="8"/>
  <c r="R24" i="8"/>
  <c r="N24" i="8"/>
  <c r="J24" i="8"/>
  <c r="B24" i="8" s="1"/>
  <c r="F24" i="8"/>
  <c r="R23" i="8"/>
  <c r="N23" i="8"/>
  <c r="J23" i="8"/>
  <c r="F23" i="8"/>
  <c r="B23" i="8" s="1"/>
  <c r="R22" i="8"/>
  <c r="N22" i="8"/>
  <c r="J22" i="8"/>
  <c r="F22" i="8"/>
  <c r="B22" i="8"/>
  <c r="R21" i="8"/>
  <c r="N21" i="8"/>
  <c r="J21" i="8"/>
  <c r="F21" i="8"/>
  <c r="B21" i="8" s="1"/>
  <c r="R20" i="8"/>
  <c r="N20" i="8"/>
  <c r="J20" i="8"/>
  <c r="B20" i="8" s="1"/>
  <c r="F20" i="8"/>
  <c r="R19" i="8"/>
  <c r="N19" i="8"/>
  <c r="N18" i="8" s="1"/>
  <c r="J19" i="8"/>
  <c r="F19" i="8"/>
  <c r="R18" i="8"/>
  <c r="Q18" i="8"/>
  <c r="P18" i="8"/>
  <c r="O18" i="8"/>
  <c r="M18" i="8"/>
  <c r="L18" i="8"/>
  <c r="K18" i="8"/>
  <c r="I18" i="8"/>
  <c r="H18" i="8"/>
  <c r="G18" i="8"/>
  <c r="F18" i="8"/>
  <c r="E18" i="8"/>
  <c r="D18" i="8"/>
  <c r="C18" i="8"/>
  <c r="R17" i="8"/>
  <c r="N17" i="8"/>
  <c r="J17" i="8"/>
  <c r="F17" i="8"/>
  <c r="B17" i="8" s="1"/>
  <c r="R16" i="8"/>
  <c r="N16" i="8"/>
  <c r="J16" i="8"/>
  <c r="F16" i="8"/>
  <c r="R15" i="8"/>
  <c r="N15" i="8"/>
  <c r="N12" i="8" s="1"/>
  <c r="J15" i="8"/>
  <c r="F15" i="8"/>
  <c r="R14" i="8"/>
  <c r="R12" i="8" s="1"/>
  <c r="N14" i="8"/>
  <c r="J14" i="8"/>
  <c r="F14" i="8"/>
  <c r="B14" i="8"/>
  <c r="R13" i="8"/>
  <c r="N13" i="8"/>
  <c r="J13" i="8"/>
  <c r="F13" i="8"/>
  <c r="Q12" i="8"/>
  <c r="P12" i="8"/>
  <c r="P9" i="8" s="1"/>
  <c r="O12" i="8"/>
  <c r="M12" i="8"/>
  <c r="L12" i="8"/>
  <c r="L9" i="8" s="1"/>
  <c r="K12" i="8"/>
  <c r="I12" i="8"/>
  <c r="H12" i="8"/>
  <c r="H9" i="8" s="1"/>
  <c r="G12" i="8"/>
  <c r="E12" i="8"/>
  <c r="D12" i="8"/>
  <c r="D9" i="8" s="1"/>
  <c r="C12" i="8"/>
  <c r="R11" i="8"/>
  <c r="N11" i="8"/>
  <c r="J11" i="8"/>
  <c r="F11" i="8"/>
  <c r="B11" i="8" s="1"/>
  <c r="R10" i="8"/>
  <c r="R9" i="8" s="1"/>
  <c r="R8" i="8" s="1"/>
  <c r="R7" i="8" s="1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Q9" i="8"/>
  <c r="O9" i="8"/>
  <c r="O8" i="8" s="1"/>
  <c r="O7" i="8" s="1"/>
  <c r="M9" i="8"/>
  <c r="K9" i="8"/>
  <c r="K8" i="8" s="1"/>
  <c r="K7" i="8" s="1"/>
  <c r="I9" i="8"/>
  <c r="G9" i="8"/>
  <c r="G8" i="8" s="1"/>
  <c r="G7" i="8" s="1"/>
  <c r="E9" i="8"/>
  <c r="C9" i="8"/>
  <c r="C8" i="8" s="1"/>
  <c r="C7" i="8" s="1"/>
  <c r="Q8" i="8"/>
  <c r="P8" i="8"/>
  <c r="P7" i="8" s="1"/>
  <c r="M8" i="8"/>
  <c r="L8" i="8"/>
  <c r="L7" i="8" s="1"/>
  <c r="I8" i="8"/>
  <c r="H8" i="8"/>
  <c r="H7" i="8" s="1"/>
  <c r="E8" i="8"/>
  <c r="D8" i="8"/>
  <c r="D7" i="8" s="1"/>
  <c r="Q7" i="8"/>
  <c r="M7" i="8"/>
  <c r="I7" i="8"/>
  <c r="E7" i="8"/>
  <c r="R26" i="7"/>
  <c r="R25" i="7" s="1"/>
  <c r="N26" i="7"/>
  <c r="J26" i="7"/>
  <c r="F26" i="7"/>
  <c r="B26" i="7"/>
  <c r="B25" i="7" s="1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C25" i="7"/>
  <c r="R24" i="7"/>
  <c r="N24" i="7"/>
  <c r="J24" i="7"/>
  <c r="F24" i="7"/>
  <c r="B24" i="7" s="1"/>
  <c r="R23" i="7"/>
  <c r="N23" i="7"/>
  <c r="J23" i="7"/>
  <c r="F23" i="7"/>
  <c r="B23" i="7" s="1"/>
  <c r="R22" i="7"/>
  <c r="N22" i="7"/>
  <c r="J22" i="7"/>
  <c r="F22" i="7"/>
  <c r="B22" i="7"/>
  <c r="R21" i="7"/>
  <c r="N21" i="7"/>
  <c r="J21" i="7"/>
  <c r="F21" i="7"/>
  <c r="B21" i="7" s="1"/>
  <c r="R20" i="7"/>
  <c r="N20" i="7"/>
  <c r="J20" i="7"/>
  <c r="J18" i="7" s="1"/>
  <c r="F20" i="7"/>
  <c r="R19" i="7"/>
  <c r="N19" i="7"/>
  <c r="J19" i="7"/>
  <c r="F19" i="7"/>
  <c r="R18" i="7"/>
  <c r="Q18" i="7"/>
  <c r="P18" i="7"/>
  <c r="O18" i="7"/>
  <c r="N18" i="7"/>
  <c r="M18" i="7"/>
  <c r="L18" i="7"/>
  <c r="K18" i="7"/>
  <c r="I18" i="7"/>
  <c r="H18" i="7"/>
  <c r="G18" i="7"/>
  <c r="F18" i="7"/>
  <c r="E18" i="7"/>
  <c r="D18" i="7"/>
  <c r="C18" i="7"/>
  <c r="R17" i="7"/>
  <c r="N17" i="7"/>
  <c r="J17" i="7"/>
  <c r="F17" i="7"/>
  <c r="B17" i="7" s="1"/>
  <c r="R16" i="7"/>
  <c r="N16" i="7"/>
  <c r="J16" i="7"/>
  <c r="J12" i="7" s="1"/>
  <c r="F16" i="7"/>
  <c r="B16" i="7" s="1"/>
  <c r="R15" i="7"/>
  <c r="N15" i="7"/>
  <c r="N12" i="7" s="1"/>
  <c r="J15" i="7"/>
  <c r="F15" i="7"/>
  <c r="R14" i="7"/>
  <c r="N14" i="7"/>
  <c r="J14" i="7"/>
  <c r="F14" i="7"/>
  <c r="B14" i="7"/>
  <c r="R13" i="7"/>
  <c r="R12" i="7" s="1"/>
  <c r="N13" i="7"/>
  <c r="J13" i="7"/>
  <c r="F13" i="7"/>
  <c r="Q12" i="7"/>
  <c r="P12" i="7"/>
  <c r="P9" i="7" s="1"/>
  <c r="O12" i="7"/>
  <c r="M12" i="7"/>
  <c r="L12" i="7"/>
  <c r="L9" i="7" s="1"/>
  <c r="K12" i="7"/>
  <c r="I12" i="7"/>
  <c r="H12" i="7"/>
  <c r="H9" i="7" s="1"/>
  <c r="H8" i="7" s="1"/>
  <c r="H7" i="7" s="1"/>
  <c r="G12" i="7"/>
  <c r="E12" i="7"/>
  <c r="D12" i="7"/>
  <c r="D9" i="7" s="1"/>
  <c r="C12" i="7"/>
  <c r="R11" i="7"/>
  <c r="N11" i="7"/>
  <c r="J11" i="7"/>
  <c r="F11" i="7"/>
  <c r="B11" i="7" s="1"/>
  <c r="R10" i="7"/>
  <c r="R9" i="7" s="1"/>
  <c r="R8" i="7" s="1"/>
  <c r="R7" i="7" s="1"/>
  <c r="Q10" i="7"/>
  <c r="P10" i="7"/>
  <c r="O10" i="7"/>
  <c r="N10" i="7"/>
  <c r="N9" i="7" s="1"/>
  <c r="N8" i="7" s="1"/>
  <c r="N7" i="7" s="1"/>
  <c r="M10" i="7"/>
  <c r="L10" i="7"/>
  <c r="K10" i="7"/>
  <c r="J10" i="7"/>
  <c r="I10" i="7"/>
  <c r="H10" i="7"/>
  <c r="G10" i="7"/>
  <c r="F10" i="7"/>
  <c r="E10" i="7"/>
  <c r="D10" i="7"/>
  <c r="C10" i="7"/>
  <c r="B10" i="7"/>
  <c r="Q9" i="7"/>
  <c r="O9" i="7"/>
  <c r="O8" i="7" s="1"/>
  <c r="M9" i="7"/>
  <c r="K9" i="7"/>
  <c r="K8" i="7" s="1"/>
  <c r="K7" i="7" s="1"/>
  <c r="I9" i="7"/>
  <c r="I8" i="7" s="1"/>
  <c r="G9" i="7"/>
  <c r="G8" i="7" s="1"/>
  <c r="E9" i="7"/>
  <c r="E8" i="7" s="1"/>
  <c r="C9" i="7"/>
  <c r="C8" i="7" s="1"/>
  <c r="C7" i="7" s="1"/>
  <c r="Q8" i="7"/>
  <c r="P8" i="7"/>
  <c r="P7" i="7" s="1"/>
  <c r="M8" i="7"/>
  <c r="L8" i="7"/>
  <c r="L7" i="7" s="1"/>
  <c r="D8" i="7"/>
  <c r="D7" i="7" s="1"/>
  <c r="Q7" i="7"/>
  <c r="M7" i="7"/>
  <c r="I7" i="7"/>
  <c r="E7" i="7"/>
  <c r="R26" i="6"/>
  <c r="R25" i="6" s="1"/>
  <c r="N26" i="6"/>
  <c r="J26" i="6"/>
  <c r="J25" i="6" s="1"/>
  <c r="F26" i="6"/>
  <c r="B26" i="6"/>
  <c r="B25" i="6" s="1"/>
  <c r="Q25" i="6"/>
  <c r="P25" i="6"/>
  <c r="O25" i="6"/>
  <c r="N25" i="6"/>
  <c r="M25" i="6"/>
  <c r="L25" i="6"/>
  <c r="K25" i="6"/>
  <c r="I25" i="6"/>
  <c r="H25" i="6"/>
  <c r="G25" i="6"/>
  <c r="F25" i="6"/>
  <c r="E25" i="6"/>
  <c r="D25" i="6"/>
  <c r="C25" i="6"/>
  <c r="R24" i="6"/>
  <c r="N24" i="6"/>
  <c r="J24" i="6"/>
  <c r="B24" i="6" s="1"/>
  <c r="F24" i="6"/>
  <c r="R23" i="6"/>
  <c r="N23" i="6"/>
  <c r="J23" i="6"/>
  <c r="F23" i="6"/>
  <c r="R22" i="6"/>
  <c r="R18" i="6" s="1"/>
  <c r="N22" i="6"/>
  <c r="J22" i="6"/>
  <c r="F22" i="6"/>
  <c r="B22" i="6"/>
  <c r="R21" i="6"/>
  <c r="N21" i="6"/>
  <c r="J21" i="6"/>
  <c r="F21" i="6"/>
  <c r="B21" i="6" s="1"/>
  <c r="R20" i="6"/>
  <c r="N20" i="6"/>
  <c r="J20" i="6"/>
  <c r="B20" i="6" s="1"/>
  <c r="F20" i="6"/>
  <c r="R19" i="6"/>
  <c r="N19" i="6"/>
  <c r="N18" i="6" s="1"/>
  <c r="J19" i="6"/>
  <c r="F19" i="6"/>
  <c r="Q18" i="6"/>
  <c r="P18" i="6"/>
  <c r="O18" i="6"/>
  <c r="M18" i="6"/>
  <c r="L18" i="6"/>
  <c r="K18" i="6"/>
  <c r="I18" i="6"/>
  <c r="H18" i="6"/>
  <c r="G18" i="6"/>
  <c r="E18" i="6"/>
  <c r="D18" i="6"/>
  <c r="C18" i="6"/>
  <c r="R17" i="6"/>
  <c r="N17" i="6"/>
  <c r="J17" i="6"/>
  <c r="F17" i="6"/>
  <c r="B17" i="6" s="1"/>
  <c r="R16" i="6"/>
  <c r="N16" i="6"/>
  <c r="J16" i="6"/>
  <c r="J12" i="6" s="1"/>
  <c r="F16" i="6"/>
  <c r="R15" i="6"/>
  <c r="N15" i="6"/>
  <c r="N12" i="6" s="1"/>
  <c r="J15" i="6"/>
  <c r="F15" i="6"/>
  <c r="B15" i="6" s="1"/>
  <c r="R14" i="6"/>
  <c r="N14" i="6"/>
  <c r="J14" i="6"/>
  <c r="F14" i="6"/>
  <c r="B14" i="6"/>
  <c r="R13" i="6"/>
  <c r="N13" i="6"/>
  <c r="J13" i="6"/>
  <c r="F13" i="6"/>
  <c r="Q12" i="6"/>
  <c r="P12" i="6"/>
  <c r="P9" i="6" s="1"/>
  <c r="O12" i="6"/>
  <c r="M12" i="6"/>
  <c r="L12" i="6"/>
  <c r="L9" i="6" s="1"/>
  <c r="K12" i="6"/>
  <c r="I12" i="6"/>
  <c r="H12" i="6"/>
  <c r="H9" i="6" s="1"/>
  <c r="H8" i="6" s="1"/>
  <c r="H7" i="6" s="1"/>
  <c r="G12" i="6"/>
  <c r="E12" i="6"/>
  <c r="D12" i="6"/>
  <c r="D9" i="6" s="1"/>
  <c r="C12" i="6"/>
  <c r="R11" i="6"/>
  <c r="N11" i="6"/>
  <c r="N10" i="6" s="1"/>
  <c r="N9" i="6" s="1"/>
  <c r="N8" i="6" s="1"/>
  <c r="N7" i="6" s="1"/>
  <c r="J11" i="6"/>
  <c r="F11" i="6"/>
  <c r="B11" i="6" s="1"/>
  <c r="B10" i="6" s="1"/>
  <c r="R10" i="6"/>
  <c r="Q10" i="6"/>
  <c r="P10" i="6"/>
  <c r="O10" i="6"/>
  <c r="M10" i="6"/>
  <c r="L10" i="6"/>
  <c r="K10" i="6"/>
  <c r="J10" i="6"/>
  <c r="I10" i="6"/>
  <c r="H10" i="6"/>
  <c r="G10" i="6"/>
  <c r="F10" i="6"/>
  <c r="E10" i="6"/>
  <c r="D10" i="6"/>
  <c r="C10" i="6"/>
  <c r="Q9" i="6"/>
  <c r="O9" i="6"/>
  <c r="O8" i="6" s="1"/>
  <c r="O7" i="6" s="1"/>
  <c r="M9" i="6"/>
  <c r="K9" i="6"/>
  <c r="K8" i="6" s="1"/>
  <c r="I9" i="6"/>
  <c r="G9" i="6"/>
  <c r="G8" i="6" s="1"/>
  <c r="G7" i="6" s="1"/>
  <c r="E9" i="6"/>
  <c r="E8" i="6" s="1"/>
  <c r="C9" i="6"/>
  <c r="C8" i="6" s="1"/>
  <c r="C7" i="6" s="1"/>
  <c r="Q8" i="6"/>
  <c r="P8" i="6"/>
  <c r="P7" i="6" s="1"/>
  <c r="M8" i="6"/>
  <c r="L8" i="6"/>
  <c r="L7" i="6" s="1"/>
  <c r="I8" i="6"/>
  <c r="D8" i="6"/>
  <c r="D7" i="6" s="1"/>
  <c r="Q7" i="6"/>
  <c r="M7" i="6"/>
  <c r="I7" i="6"/>
  <c r="E7" i="6"/>
  <c r="R27" i="5"/>
  <c r="R26" i="5" s="1"/>
  <c r="N27" i="5"/>
  <c r="J27" i="5"/>
  <c r="F27" i="5"/>
  <c r="B27" i="5"/>
  <c r="B26" i="5" s="1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R25" i="5"/>
  <c r="N25" i="5"/>
  <c r="J25" i="5"/>
  <c r="F25" i="5"/>
  <c r="B25" i="5" s="1"/>
  <c r="R24" i="5"/>
  <c r="N24" i="5"/>
  <c r="J24" i="5"/>
  <c r="F24" i="5"/>
  <c r="B24" i="5" s="1"/>
  <c r="R23" i="5"/>
  <c r="N23" i="5"/>
  <c r="J23" i="5"/>
  <c r="F23" i="5"/>
  <c r="B23" i="5"/>
  <c r="R22" i="5"/>
  <c r="N22" i="5"/>
  <c r="J22" i="5"/>
  <c r="F22" i="5"/>
  <c r="B22" i="5" s="1"/>
  <c r="R21" i="5"/>
  <c r="N21" i="5"/>
  <c r="J21" i="5"/>
  <c r="J19" i="5" s="1"/>
  <c r="F21" i="5"/>
  <c r="R20" i="5"/>
  <c r="N20" i="5"/>
  <c r="N19" i="5" s="1"/>
  <c r="J20" i="5"/>
  <c r="F20" i="5"/>
  <c r="R19" i="5"/>
  <c r="Q19" i="5"/>
  <c r="P19" i="5"/>
  <c r="O19" i="5"/>
  <c r="M19" i="5"/>
  <c r="L19" i="5"/>
  <c r="K19" i="5"/>
  <c r="I19" i="5"/>
  <c r="H19" i="5"/>
  <c r="G19" i="5"/>
  <c r="F19" i="5"/>
  <c r="E19" i="5"/>
  <c r="D19" i="5"/>
  <c r="C19" i="5"/>
  <c r="R18" i="5"/>
  <c r="N18" i="5"/>
  <c r="J18" i="5"/>
  <c r="F18" i="5"/>
  <c r="B18" i="5" s="1"/>
  <c r="R17" i="5"/>
  <c r="N17" i="5"/>
  <c r="J17" i="5"/>
  <c r="J13" i="5" s="1"/>
  <c r="F17" i="5"/>
  <c r="B17" i="5" s="1"/>
  <c r="R16" i="5"/>
  <c r="N16" i="5"/>
  <c r="N13" i="5" s="1"/>
  <c r="J16" i="5"/>
  <c r="F16" i="5"/>
  <c r="R15" i="5"/>
  <c r="N15" i="5"/>
  <c r="J15" i="5"/>
  <c r="F15" i="5"/>
  <c r="B15" i="5"/>
  <c r="R14" i="5"/>
  <c r="R13" i="5" s="1"/>
  <c r="N14" i="5"/>
  <c r="J14" i="5"/>
  <c r="F14" i="5"/>
  <c r="Q13" i="5"/>
  <c r="P13" i="5"/>
  <c r="P10" i="5" s="1"/>
  <c r="O13" i="5"/>
  <c r="M13" i="5"/>
  <c r="L13" i="5"/>
  <c r="L10" i="5" s="1"/>
  <c r="K13" i="5"/>
  <c r="I13" i="5"/>
  <c r="H13" i="5"/>
  <c r="H10" i="5" s="1"/>
  <c r="G13" i="5"/>
  <c r="E13" i="5"/>
  <c r="D13" i="5"/>
  <c r="D10" i="5" s="1"/>
  <c r="C13" i="5"/>
  <c r="R12" i="5"/>
  <c r="N12" i="5"/>
  <c r="J12" i="5"/>
  <c r="F12" i="5"/>
  <c r="B12" i="5" s="1"/>
  <c r="R11" i="5"/>
  <c r="R10" i="5" s="1"/>
  <c r="R9" i="5" s="1"/>
  <c r="R8" i="5" s="1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Q10" i="5"/>
  <c r="O10" i="5"/>
  <c r="O9" i="5" s="1"/>
  <c r="M10" i="5"/>
  <c r="K10" i="5"/>
  <c r="K9" i="5" s="1"/>
  <c r="K8" i="5" s="1"/>
  <c r="I10" i="5"/>
  <c r="G10" i="5"/>
  <c r="G9" i="5" s="1"/>
  <c r="E10" i="5"/>
  <c r="C10" i="5"/>
  <c r="C9" i="5" s="1"/>
  <c r="C8" i="5" s="1"/>
  <c r="Q9" i="5"/>
  <c r="P9" i="5"/>
  <c r="P8" i="5" s="1"/>
  <c r="M9" i="5"/>
  <c r="L9" i="5"/>
  <c r="L8" i="5" s="1"/>
  <c r="I9" i="5"/>
  <c r="H9" i="5"/>
  <c r="H8" i="5" s="1"/>
  <c r="E9" i="5"/>
  <c r="D9" i="5"/>
  <c r="D8" i="5" s="1"/>
  <c r="Q8" i="5"/>
  <c r="M8" i="5"/>
  <c r="I8" i="5"/>
  <c r="E8" i="5"/>
  <c r="R27" i="4"/>
  <c r="R26" i="4" s="1"/>
  <c r="N27" i="4"/>
  <c r="J27" i="4"/>
  <c r="F27" i="4"/>
  <c r="B27" i="4"/>
  <c r="B26" i="4" s="1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R25" i="4"/>
  <c r="N25" i="4"/>
  <c r="J25" i="4"/>
  <c r="F25" i="4"/>
  <c r="B25" i="4" s="1"/>
  <c r="R24" i="4"/>
  <c r="N24" i="4"/>
  <c r="J24" i="4"/>
  <c r="F24" i="4"/>
  <c r="B24" i="4" s="1"/>
  <c r="R23" i="4"/>
  <c r="N23" i="4"/>
  <c r="J23" i="4"/>
  <c r="F23" i="4"/>
  <c r="B23" i="4"/>
  <c r="R22" i="4"/>
  <c r="N22" i="4"/>
  <c r="J22" i="4"/>
  <c r="F22" i="4"/>
  <c r="B22" i="4" s="1"/>
  <c r="R21" i="4"/>
  <c r="N21" i="4"/>
  <c r="J21" i="4"/>
  <c r="J19" i="4" s="1"/>
  <c r="F21" i="4"/>
  <c r="R20" i="4"/>
  <c r="N20" i="4"/>
  <c r="J20" i="4"/>
  <c r="F20" i="4"/>
  <c r="R19" i="4"/>
  <c r="Q19" i="4"/>
  <c r="P19" i="4"/>
  <c r="O19" i="4"/>
  <c r="N19" i="4"/>
  <c r="M19" i="4"/>
  <c r="L19" i="4"/>
  <c r="K19" i="4"/>
  <c r="I19" i="4"/>
  <c r="H19" i="4"/>
  <c r="G19" i="4"/>
  <c r="F19" i="4"/>
  <c r="E19" i="4"/>
  <c r="D19" i="4"/>
  <c r="C19" i="4"/>
  <c r="R18" i="4"/>
  <c r="N18" i="4"/>
  <c r="J18" i="4"/>
  <c r="F18" i="4"/>
  <c r="B18" i="4" s="1"/>
  <c r="R17" i="4"/>
  <c r="N17" i="4"/>
  <c r="J17" i="4"/>
  <c r="J13" i="4" s="1"/>
  <c r="F17" i="4"/>
  <c r="B17" i="4" s="1"/>
  <c r="R16" i="4"/>
  <c r="N16" i="4"/>
  <c r="N13" i="4" s="1"/>
  <c r="J16" i="4"/>
  <c r="F16" i="4"/>
  <c r="R15" i="4"/>
  <c r="N15" i="4"/>
  <c r="J15" i="4"/>
  <c r="F15" i="4"/>
  <c r="B15" i="4"/>
  <c r="R14" i="4"/>
  <c r="R13" i="4" s="1"/>
  <c r="N14" i="4"/>
  <c r="J14" i="4"/>
  <c r="F14" i="4"/>
  <c r="Q13" i="4"/>
  <c r="P13" i="4"/>
  <c r="P10" i="4" s="1"/>
  <c r="O13" i="4"/>
  <c r="M13" i="4"/>
  <c r="L13" i="4"/>
  <c r="L10" i="4" s="1"/>
  <c r="K13" i="4"/>
  <c r="I13" i="4"/>
  <c r="H13" i="4"/>
  <c r="H10" i="4" s="1"/>
  <c r="G13" i="4"/>
  <c r="E13" i="4"/>
  <c r="D13" i="4"/>
  <c r="D10" i="4" s="1"/>
  <c r="C13" i="4"/>
  <c r="R12" i="4"/>
  <c r="N12" i="4"/>
  <c r="J12" i="4"/>
  <c r="F12" i="4"/>
  <c r="B12" i="4" s="1"/>
  <c r="R11" i="4"/>
  <c r="R10" i="4" s="1"/>
  <c r="R9" i="4" s="1"/>
  <c r="R8" i="4" s="1"/>
  <c r="Q11" i="4"/>
  <c r="P11" i="4"/>
  <c r="O11" i="4"/>
  <c r="N11" i="4"/>
  <c r="N10" i="4" s="1"/>
  <c r="N9" i="4" s="1"/>
  <c r="N8" i="4" s="1"/>
  <c r="M11" i="4"/>
  <c r="L11" i="4"/>
  <c r="K11" i="4"/>
  <c r="J11" i="4"/>
  <c r="I11" i="4"/>
  <c r="H11" i="4"/>
  <c r="G11" i="4"/>
  <c r="F11" i="4"/>
  <c r="E11" i="4"/>
  <c r="D11" i="4"/>
  <c r="C11" i="4"/>
  <c r="B11" i="4"/>
  <c r="Q10" i="4"/>
  <c r="O10" i="4"/>
  <c r="O9" i="4" s="1"/>
  <c r="M10" i="4"/>
  <c r="K10" i="4"/>
  <c r="K9" i="4" s="1"/>
  <c r="K8" i="4" s="1"/>
  <c r="I10" i="4"/>
  <c r="G10" i="4"/>
  <c r="G9" i="4" s="1"/>
  <c r="E10" i="4"/>
  <c r="C10" i="4"/>
  <c r="C9" i="4" s="1"/>
  <c r="C8" i="4" s="1"/>
  <c r="Q9" i="4"/>
  <c r="P9" i="4"/>
  <c r="P8" i="4" s="1"/>
  <c r="M9" i="4"/>
  <c r="L9" i="4"/>
  <c r="L8" i="4" s="1"/>
  <c r="I9" i="4"/>
  <c r="H9" i="4"/>
  <c r="H8" i="4" s="1"/>
  <c r="E9" i="4"/>
  <c r="D9" i="4"/>
  <c r="D8" i="4" s="1"/>
  <c r="Q8" i="4"/>
  <c r="M8" i="4"/>
  <c r="I8" i="4"/>
  <c r="E8" i="4"/>
  <c r="R27" i="3"/>
  <c r="R26" i="3" s="1"/>
  <c r="N27" i="3"/>
  <c r="B27" i="3" s="1"/>
  <c r="B26" i="3" s="1"/>
  <c r="J27" i="3"/>
  <c r="F27" i="3"/>
  <c r="Q26" i="3"/>
  <c r="P26" i="3"/>
  <c r="O26" i="3"/>
  <c r="M26" i="3"/>
  <c r="L26" i="3"/>
  <c r="K26" i="3"/>
  <c r="J26" i="3"/>
  <c r="I26" i="3"/>
  <c r="H26" i="3"/>
  <c r="G26" i="3"/>
  <c r="F26" i="3"/>
  <c r="E26" i="3"/>
  <c r="D26" i="3"/>
  <c r="C26" i="3"/>
  <c r="R25" i="3"/>
  <c r="N25" i="3"/>
  <c r="J25" i="3"/>
  <c r="F25" i="3"/>
  <c r="R24" i="3"/>
  <c r="N24" i="3"/>
  <c r="J24" i="3"/>
  <c r="F24" i="3"/>
  <c r="R23" i="3"/>
  <c r="N23" i="3"/>
  <c r="B23" i="3" s="1"/>
  <c r="J23" i="3"/>
  <c r="F23" i="3"/>
  <c r="R22" i="3"/>
  <c r="N22" i="3"/>
  <c r="J22" i="3"/>
  <c r="F22" i="3"/>
  <c r="R21" i="3"/>
  <c r="N21" i="3"/>
  <c r="J21" i="3"/>
  <c r="F21" i="3"/>
  <c r="R20" i="3"/>
  <c r="N20" i="3"/>
  <c r="J20" i="3"/>
  <c r="F20" i="3"/>
  <c r="F19" i="3" s="1"/>
  <c r="Q19" i="3"/>
  <c r="P19" i="3"/>
  <c r="O19" i="3"/>
  <c r="M19" i="3"/>
  <c r="L19" i="3"/>
  <c r="K19" i="3"/>
  <c r="I19" i="3"/>
  <c r="H19" i="3"/>
  <c r="G19" i="3"/>
  <c r="E19" i="3"/>
  <c r="D19" i="3"/>
  <c r="C19" i="3"/>
  <c r="R18" i="3"/>
  <c r="N18" i="3"/>
  <c r="J18" i="3"/>
  <c r="F18" i="3"/>
  <c r="R17" i="3"/>
  <c r="M17" i="3"/>
  <c r="L17" i="3"/>
  <c r="L62" i="10" s="1"/>
  <c r="J17" i="3"/>
  <c r="F17" i="3"/>
  <c r="R16" i="3"/>
  <c r="N16" i="3"/>
  <c r="J16" i="3"/>
  <c r="F16" i="3"/>
  <c r="R15" i="3"/>
  <c r="N15" i="3"/>
  <c r="J15" i="3"/>
  <c r="F15" i="3"/>
  <c r="R14" i="3"/>
  <c r="N14" i="3"/>
  <c r="J14" i="3"/>
  <c r="F14" i="3"/>
  <c r="Q13" i="3"/>
  <c r="P13" i="3"/>
  <c r="O13" i="3"/>
  <c r="L13" i="3"/>
  <c r="K13" i="3"/>
  <c r="J13" i="3"/>
  <c r="I13" i="3"/>
  <c r="H13" i="3"/>
  <c r="G13" i="3"/>
  <c r="E13" i="3"/>
  <c r="E10" i="3" s="1"/>
  <c r="E9" i="3" s="1"/>
  <c r="E8" i="3" s="1"/>
  <c r="D13" i="3"/>
  <c r="C13" i="3"/>
  <c r="R12" i="3"/>
  <c r="R11" i="3" s="1"/>
  <c r="N12" i="3"/>
  <c r="N11" i="3" s="1"/>
  <c r="J12" i="3"/>
  <c r="F12" i="3"/>
  <c r="Q11" i="3"/>
  <c r="P11" i="3"/>
  <c r="P10" i="3" s="1"/>
  <c r="P9" i="3" s="1"/>
  <c r="P8" i="3" s="1"/>
  <c r="O11" i="3"/>
  <c r="M11" i="3"/>
  <c r="L11" i="3"/>
  <c r="L10" i="3" s="1"/>
  <c r="L9" i="3" s="1"/>
  <c r="L8" i="3" s="1"/>
  <c r="K11" i="3"/>
  <c r="K10" i="3" s="1"/>
  <c r="K9" i="3" s="1"/>
  <c r="J11" i="3"/>
  <c r="I11" i="3"/>
  <c r="H11" i="3"/>
  <c r="G11" i="3"/>
  <c r="G10" i="3" s="1"/>
  <c r="G9" i="3" s="1"/>
  <c r="E11" i="3"/>
  <c r="D11" i="3"/>
  <c r="C11" i="3"/>
  <c r="C10" i="3" s="1"/>
  <c r="C9" i="3" s="1"/>
  <c r="C8" i="3" s="1"/>
  <c r="Q10" i="3"/>
  <c r="Q9" i="3" s="1"/>
  <c r="Q8" i="3" s="1"/>
  <c r="J141" i="2"/>
  <c r="J140" i="2" s="1"/>
  <c r="R139" i="2"/>
  <c r="N139" i="2"/>
  <c r="J139" i="2"/>
  <c r="F139" i="2"/>
  <c r="J138" i="2"/>
  <c r="Q133" i="2"/>
  <c r="L133" i="2"/>
  <c r="R135" i="2"/>
  <c r="N135" i="2"/>
  <c r="J135" i="2"/>
  <c r="F135" i="2"/>
  <c r="H133" i="2"/>
  <c r="P133" i="2"/>
  <c r="D133" i="2"/>
  <c r="F132" i="2"/>
  <c r="R131" i="2"/>
  <c r="N131" i="2"/>
  <c r="J131" i="2"/>
  <c r="F131" i="2"/>
  <c r="R128" i="2"/>
  <c r="E127" i="2"/>
  <c r="Q125" i="2"/>
  <c r="P125" i="2"/>
  <c r="M125" i="2"/>
  <c r="L125" i="2"/>
  <c r="I125" i="2"/>
  <c r="H125" i="2"/>
  <c r="E125" i="2"/>
  <c r="D125" i="2"/>
  <c r="R95" i="2"/>
  <c r="N95" i="2"/>
  <c r="J95" i="2"/>
  <c r="F95" i="2"/>
  <c r="R94" i="2"/>
  <c r="Q94" i="2"/>
  <c r="P94" i="2"/>
  <c r="O94" i="2"/>
  <c r="O76" i="2" s="1"/>
  <c r="N94" i="2"/>
  <c r="M94" i="2"/>
  <c r="L94" i="2"/>
  <c r="K94" i="2"/>
  <c r="I94" i="2"/>
  <c r="H94" i="2"/>
  <c r="G94" i="2"/>
  <c r="F94" i="2"/>
  <c r="E94" i="2"/>
  <c r="D94" i="2"/>
  <c r="C94" i="2"/>
  <c r="R93" i="2"/>
  <c r="N93" i="2"/>
  <c r="J93" i="2"/>
  <c r="F93" i="2"/>
  <c r="R92" i="2"/>
  <c r="N92" i="2"/>
  <c r="J92" i="2"/>
  <c r="F92" i="2"/>
  <c r="R91" i="2"/>
  <c r="N91" i="2"/>
  <c r="J91" i="2"/>
  <c r="F91" i="2"/>
  <c r="R90" i="2"/>
  <c r="N90" i="2"/>
  <c r="J90" i="2"/>
  <c r="F90" i="2"/>
  <c r="R89" i="2"/>
  <c r="N89" i="2"/>
  <c r="J89" i="2"/>
  <c r="F89" i="2"/>
  <c r="R88" i="2"/>
  <c r="N88" i="2"/>
  <c r="J88" i="2"/>
  <c r="F88" i="2"/>
  <c r="Q87" i="2"/>
  <c r="P87" i="2"/>
  <c r="O87" i="2"/>
  <c r="M87" i="2"/>
  <c r="L87" i="2"/>
  <c r="K87" i="2"/>
  <c r="I87" i="2"/>
  <c r="H87" i="2"/>
  <c r="G87" i="2"/>
  <c r="E87" i="2"/>
  <c r="D87" i="2"/>
  <c r="C87" i="2"/>
  <c r="R86" i="2"/>
  <c r="N86" i="2"/>
  <c r="J86" i="2"/>
  <c r="F86" i="2"/>
  <c r="R85" i="2"/>
  <c r="N85" i="2"/>
  <c r="J85" i="2"/>
  <c r="F85" i="2"/>
  <c r="R84" i="2"/>
  <c r="N84" i="2"/>
  <c r="J84" i="2"/>
  <c r="F84" i="2"/>
  <c r="R83" i="2"/>
  <c r="N83" i="2"/>
  <c r="J83" i="2"/>
  <c r="F83" i="2"/>
  <c r="R82" i="2"/>
  <c r="N82" i="2"/>
  <c r="J82" i="2"/>
  <c r="F82" i="2"/>
  <c r="Q81" i="2"/>
  <c r="P81" i="2"/>
  <c r="O81" i="2"/>
  <c r="M81" i="2"/>
  <c r="L81" i="2"/>
  <c r="K81" i="2"/>
  <c r="I81" i="2"/>
  <c r="H81" i="2"/>
  <c r="G81" i="2"/>
  <c r="E81" i="2"/>
  <c r="D81" i="2"/>
  <c r="C81" i="2"/>
  <c r="R80" i="2"/>
  <c r="R79" i="2" s="1"/>
  <c r="N80" i="2"/>
  <c r="N79" i="2" s="1"/>
  <c r="J80" i="2"/>
  <c r="F80" i="2"/>
  <c r="Q79" i="2"/>
  <c r="P79" i="2"/>
  <c r="O79" i="2"/>
  <c r="M79" i="2"/>
  <c r="M78" i="2" s="1"/>
  <c r="M77" i="2" s="1"/>
  <c r="M76" i="2" s="1"/>
  <c r="L79" i="2"/>
  <c r="K79" i="2"/>
  <c r="J79" i="2"/>
  <c r="I79" i="2"/>
  <c r="I78" i="2" s="1"/>
  <c r="I77" i="2" s="1"/>
  <c r="I76" i="2" s="1"/>
  <c r="H79" i="2"/>
  <c r="G79" i="2"/>
  <c r="E79" i="2"/>
  <c r="D79" i="2"/>
  <c r="D78" i="2" s="1"/>
  <c r="D77" i="2" s="1"/>
  <c r="D76" i="2" s="1"/>
  <c r="C79" i="2"/>
  <c r="O78" i="2"/>
  <c r="O77" i="2" s="1"/>
  <c r="R72" i="2"/>
  <c r="R71" i="2" s="1"/>
  <c r="N72" i="2"/>
  <c r="N71" i="2" s="1"/>
  <c r="J72" i="2"/>
  <c r="F72" i="2"/>
  <c r="Q71" i="2"/>
  <c r="P71" i="2"/>
  <c r="O71" i="2"/>
  <c r="M71" i="2"/>
  <c r="L71" i="2"/>
  <c r="K71" i="2"/>
  <c r="I71" i="2"/>
  <c r="H71" i="2"/>
  <c r="G71" i="2"/>
  <c r="F71" i="2"/>
  <c r="E71" i="2"/>
  <c r="D71" i="2"/>
  <c r="C71" i="2"/>
  <c r="R70" i="2"/>
  <c r="N70" i="2"/>
  <c r="J70" i="2"/>
  <c r="F70" i="2"/>
  <c r="R69" i="2"/>
  <c r="N69" i="2"/>
  <c r="J69" i="2"/>
  <c r="F69" i="2"/>
  <c r="R68" i="2"/>
  <c r="N68" i="2"/>
  <c r="J68" i="2"/>
  <c r="F68" i="2"/>
  <c r="R67" i="2"/>
  <c r="N67" i="2"/>
  <c r="J67" i="2"/>
  <c r="F67" i="2"/>
  <c r="R66" i="2"/>
  <c r="N66" i="2"/>
  <c r="J66" i="2"/>
  <c r="F66" i="2"/>
  <c r="R65" i="2"/>
  <c r="N65" i="2"/>
  <c r="J65" i="2"/>
  <c r="F65" i="2"/>
  <c r="Q64" i="2"/>
  <c r="P64" i="2"/>
  <c r="O64" i="2"/>
  <c r="M64" i="2"/>
  <c r="L64" i="2"/>
  <c r="K64" i="2"/>
  <c r="I64" i="2"/>
  <c r="H64" i="2"/>
  <c r="G64" i="2"/>
  <c r="E64" i="2"/>
  <c r="D64" i="2"/>
  <c r="C64" i="2"/>
  <c r="R63" i="2"/>
  <c r="N63" i="2"/>
  <c r="J63" i="2"/>
  <c r="F63" i="2"/>
  <c r="B63" i="2" s="1"/>
  <c r="R62" i="2"/>
  <c r="N62" i="2"/>
  <c r="J62" i="2"/>
  <c r="F62" i="2"/>
  <c r="B62" i="2" s="1"/>
  <c r="R61" i="2"/>
  <c r="N61" i="2"/>
  <c r="J61" i="2"/>
  <c r="F61" i="2"/>
  <c r="R60" i="2"/>
  <c r="N60" i="2"/>
  <c r="J60" i="2"/>
  <c r="F60" i="2"/>
  <c r="R59" i="2"/>
  <c r="N59" i="2"/>
  <c r="N58" i="2" s="1"/>
  <c r="J59" i="2"/>
  <c r="F59" i="2"/>
  <c r="Q58" i="2"/>
  <c r="Q55" i="2" s="1"/>
  <c r="Q54" i="2" s="1"/>
  <c r="P58" i="2"/>
  <c r="O58" i="2"/>
  <c r="M58" i="2"/>
  <c r="L58" i="2"/>
  <c r="K58" i="2"/>
  <c r="I58" i="2"/>
  <c r="H58" i="2"/>
  <c r="G58" i="2"/>
  <c r="E58" i="2"/>
  <c r="D58" i="2"/>
  <c r="C58" i="2"/>
  <c r="C55" i="2" s="1"/>
  <c r="C54" i="2" s="1"/>
  <c r="C53" i="2" s="1"/>
  <c r="R57" i="2"/>
  <c r="N57" i="2"/>
  <c r="N56" i="2" s="1"/>
  <c r="J57" i="2"/>
  <c r="J56" i="2" s="1"/>
  <c r="F57" i="2"/>
  <c r="R56" i="2"/>
  <c r="Q56" i="2"/>
  <c r="P56" i="2"/>
  <c r="P55" i="2" s="1"/>
  <c r="P54" i="2" s="1"/>
  <c r="O56" i="2"/>
  <c r="M56" i="2"/>
  <c r="L56" i="2"/>
  <c r="K56" i="2"/>
  <c r="I56" i="2"/>
  <c r="H56" i="2"/>
  <c r="G56" i="2"/>
  <c r="E56" i="2"/>
  <c r="D56" i="2"/>
  <c r="C56" i="2"/>
  <c r="K55" i="2"/>
  <c r="K54" i="2" s="1"/>
  <c r="E55" i="2"/>
  <c r="E54" i="2" s="1"/>
  <c r="E53" i="2" s="1"/>
  <c r="R49" i="2"/>
  <c r="R48" i="2" s="1"/>
  <c r="N49" i="2"/>
  <c r="N48" i="2" s="1"/>
  <c r="J49" i="2"/>
  <c r="F49" i="2"/>
  <c r="F48" i="2" s="1"/>
  <c r="Q48" i="2"/>
  <c r="P48" i="2"/>
  <c r="O48" i="2"/>
  <c r="M48" i="2"/>
  <c r="L48" i="2"/>
  <c r="K48" i="2"/>
  <c r="I48" i="2"/>
  <c r="H48" i="2"/>
  <c r="G48" i="2"/>
  <c r="E48" i="2"/>
  <c r="D48" i="2"/>
  <c r="C48" i="2"/>
  <c r="R47" i="2"/>
  <c r="N47" i="2"/>
  <c r="J47" i="2"/>
  <c r="F47" i="2"/>
  <c r="R46" i="2"/>
  <c r="N46" i="2"/>
  <c r="J46" i="2"/>
  <c r="F46" i="2"/>
  <c r="R45" i="2"/>
  <c r="N45" i="2"/>
  <c r="J45" i="2"/>
  <c r="F45" i="2"/>
  <c r="R44" i="2"/>
  <c r="N44" i="2"/>
  <c r="J44" i="2"/>
  <c r="F44" i="2"/>
  <c r="R43" i="2"/>
  <c r="N43" i="2"/>
  <c r="J43" i="2"/>
  <c r="F43" i="2"/>
  <c r="R42" i="2"/>
  <c r="N42" i="2"/>
  <c r="J42" i="2"/>
  <c r="F42" i="2"/>
  <c r="Q41" i="2"/>
  <c r="P41" i="2"/>
  <c r="O41" i="2"/>
  <c r="M41" i="2"/>
  <c r="L41" i="2"/>
  <c r="K41" i="2"/>
  <c r="I41" i="2"/>
  <c r="H41" i="2"/>
  <c r="G41" i="2"/>
  <c r="E41" i="2"/>
  <c r="D41" i="2"/>
  <c r="C41" i="2"/>
  <c r="R40" i="2"/>
  <c r="N40" i="2"/>
  <c r="J40" i="2"/>
  <c r="F40" i="2"/>
  <c r="R39" i="2"/>
  <c r="N39" i="2"/>
  <c r="J39" i="2"/>
  <c r="F39" i="2"/>
  <c r="R38" i="2"/>
  <c r="N38" i="2"/>
  <c r="J38" i="2"/>
  <c r="F38" i="2"/>
  <c r="R37" i="2"/>
  <c r="N37" i="2"/>
  <c r="J37" i="2"/>
  <c r="F37" i="2"/>
  <c r="R36" i="2"/>
  <c r="N36" i="2"/>
  <c r="J36" i="2"/>
  <c r="J35" i="2" s="1"/>
  <c r="F36" i="2"/>
  <c r="Q35" i="2"/>
  <c r="P35" i="2"/>
  <c r="O35" i="2"/>
  <c r="O32" i="2" s="1"/>
  <c r="O31" i="2" s="1"/>
  <c r="M35" i="2"/>
  <c r="L35" i="2"/>
  <c r="K35" i="2"/>
  <c r="K32" i="2" s="1"/>
  <c r="K31" i="2" s="1"/>
  <c r="K30" i="2" s="1"/>
  <c r="I35" i="2"/>
  <c r="H35" i="2"/>
  <c r="G35" i="2"/>
  <c r="E35" i="2"/>
  <c r="E32" i="2" s="1"/>
  <c r="E31" i="2" s="1"/>
  <c r="E30" i="2" s="1"/>
  <c r="D35" i="2"/>
  <c r="C35" i="2"/>
  <c r="R34" i="2"/>
  <c r="N34" i="2"/>
  <c r="N33" i="2" s="1"/>
  <c r="J34" i="2"/>
  <c r="J33" i="2" s="1"/>
  <c r="F34" i="2"/>
  <c r="R33" i="2"/>
  <c r="Q33" i="2"/>
  <c r="Q32" i="2" s="1"/>
  <c r="Q31" i="2" s="1"/>
  <c r="P33" i="2"/>
  <c r="O33" i="2"/>
  <c r="M33" i="2"/>
  <c r="L33" i="2"/>
  <c r="L32" i="2" s="1"/>
  <c r="L31" i="2" s="1"/>
  <c r="L30" i="2" s="1"/>
  <c r="K33" i="2"/>
  <c r="I33" i="2"/>
  <c r="H33" i="2"/>
  <c r="G33" i="2"/>
  <c r="E33" i="2"/>
  <c r="D33" i="2"/>
  <c r="C33" i="2"/>
  <c r="M32" i="2"/>
  <c r="M31" i="2" s="1"/>
  <c r="R26" i="2"/>
  <c r="N26" i="2"/>
  <c r="N25" i="2" s="1"/>
  <c r="J26" i="2"/>
  <c r="F26" i="2"/>
  <c r="R25" i="2"/>
  <c r="Q25" i="2"/>
  <c r="P25" i="2"/>
  <c r="O25" i="2"/>
  <c r="M25" i="2"/>
  <c r="L25" i="2"/>
  <c r="K25" i="2"/>
  <c r="I25" i="2"/>
  <c r="H25" i="2"/>
  <c r="G25" i="2"/>
  <c r="F25" i="2"/>
  <c r="E25" i="2"/>
  <c r="D25" i="2"/>
  <c r="C25" i="2"/>
  <c r="R24" i="2"/>
  <c r="N24" i="2"/>
  <c r="J24" i="2"/>
  <c r="F24" i="2"/>
  <c r="R23" i="2"/>
  <c r="N23" i="2"/>
  <c r="J23" i="2"/>
  <c r="F23" i="2"/>
  <c r="R22" i="2"/>
  <c r="N22" i="2"/>
  <c r="J22" i="2"/>
  <c r="F22" i="2"/>
  <c r="R21" i="2"/>
  <c r="N21" i="2"/>
  <c r="J21" i="2"/>
  <c r="F21" i="2"/>
  <c r="R20" i="2"/>
  <c r="N20" i="2"/>
  <c r="J20" i="2"/>
  <c r="F20" i="2"/>
  <c r="B20" i="2" s="1"/>
  <c r="R19" i="2"/>
  <c r="N19" i="2"/>
  <c r="J19" i="2"/>
  <c r="F19" i="2"/>
  <c r="Q18" i="2"/>
  <c r="P18" i="2"/>
  <c r="O18" i="2"/>
  <c r="M18" i="2"/>
  <c r="L18" i="2"/>
  <c r="K18" i="2"/>
  <c r="I18" i="2"/>
  <c r="H18" i="2"/>
  <c r="G18" i="2"/>
  <c r="E18" i="2"/>
  <c r="E9" i="2" s="1"/>
  <c r="E8" i="2" s="1"/>
  <c r="E7" i="2" s="1"/>
  <c r="D18" i="2"/>
  <c r="C18" i="2"/>
  <c r="R17" i="2"/>
  <c r="N17" i="2"/>
  <c r="J17" i="2"/>
  <c r="F17" i="2"/>
  <c r="R16" i="2"/>
  <c r="N16" i="2"/>
  <c r="J16" i="2"/>
  <c r="F16" i="2"/>
  <c r="R15" i="2"/>
  <c r="N15" i="2"/>
  <c r="J15" i="2"/>
  <c r="F15" i="2"/>
  <c r="R14" i="2"/>
  <c r="N14" i="2"/>
  <c r="J14" i="2"/>
  <c r="F14" i="2"/>
  <c r="R13" i="2"/>
  <c r="N13" i="2"/>
  <c r="N12" i="2" s="1"/>
  <c r="J13" i="2"/>
  <c r="J12" i="2" s="1"/>
  <c r="F13" i="2"/>
  <c r="Q12" i="2"/>
  <c r="P12" i="2"/>
  <c r="O12" i="2"/>
  <c r="O9" i="2" s="1"/>
  <c r="O8" i="2" s="1"/>
  <c r="O7" i="2" s="1"/>
  <c r="M12" i="2"/>
  <c r="L12" i="2"/>
  <c r="K12" i="2"/>
  <c r="I12" i="2"/>
  <c r="H12" i="2"/>
  <c r="G12" i="2"/>
  <c r="G9" i="2" s="1"/>
  <c r="G8" i="2" s="1"/>
  <c r="G7" i="2" s="1"/>
  <c r="E12" i="2"/>
  <c r="D12" i="2"/>
  <c r="C12" i="2"/>
  <c r="R11" i="2"/>
  <c r="N11" i="2"/>
  <c r="N10" i="2" s="1"/>
  <c r="J11" i="2"/>
  <c r="J10" i="2" s="1"/>
  <c r="F11" i="2"/>
  <c r="R10" i="2"/>
  <c r="Q10" i="2"/>
  <c r="Q9" i="2" s="1"/>
  <c r="Q8" i="2" s="1"/>
  <c r="P10" i="2"/>
  <c r="O10" i="2"/>
  <c r="M10" i="2"/>
  <c r="M9" i="2" s="1"/>
  <c r="M8" i="2" s="1"/>
  <c r="M7" i="2" s="1"/>
  <c r="L10" i="2"/>
  <c r="K10" i="2"/>
  <c r="I10" i="2"/>
  <c r="H10" i="2"/>
  <c r="G10" i="2"/>
  <c r="E10" i="2"/>
  <c r="D10" i="2"/>
  <c r="C10" i="2"/>
  <c r="R81" i="2" l="1"/>
  <c r="Q272" i="10"/>
  <c r="G274" i="10"/>
  <c r="G275" i="10"/>
  <c r="G276" i="10"/>
  <c r="L277" i="10"/>
  <c r="D9" i="2"/>
  <c r="D8" i="2" s="1"/>
  <c r="D7" i="2" s="1"/>
  <c r="I9" i="2"/>
  <c r="I8" i="2" s="1"/>
  <c r="I7" i="2" s="1"/>
  <c r="C9" i="2"/>
  <c r="C8" i="2" s="1"/>
  <c r="C7" i="2" s="1"/>
  <c r="R12" i="2"/>
  <c r="R35" i="2"/>
  <c r="G32" i="2"/>
  <c r="G31" i="2" s="1"/>
  <c r="G30" i="2" s="1"/>
  <c r="K53" i="2"/>
  <c r="P53" i="2"/>
  <c r="I55" i="2"/>
  <c r="I54" i="2" s="1"/>
  <c r="I53" i="2" s="1"/>
  <c r="E78" i="2"/>
  <c r="E77" i="2" s="1"/>
  <c r="E76" i="2" s="1"/>
  <c r="C78" i="2"/>
  <c r="C77" i="2" s="1"/>
  <c r="C76" i="2" s="1"/>
  <c r="B83" i="2"/>
  <c r="B84" i="2"/>
  <c r="J14" i="10"/>
  <c r="B14" i="10" s="1"/>
  <c r="F136" i="10"/>
  <c r="L273" i="10"/>
  <c r="L274" i="10"/>
  <c r="L275" i="10"/>
  <c r="Q276" i="10"/>
  <c r="B16" i="2"/>
  <c r="R18" i="2"/>
  <c r="B39" i="2"/>
  <c r="C32" i="2"/>
  <c r="C31" i="2" s="1"/>
  <c r="C30" i="2" s="1"/>
  <c r="B43" i="2"/>
  <c r="B47" i="2"/>
  <c r="G55" i="2"/>
  <c r="G54" i="2" s="1"/>
  <c r="G53" i="2" s="1"/>
  <c r="L55" i="2"/>
  <c r="L54" i="2" s="1"/>
  <c r="L53" i="2" s="1"/>
  <c r="R22" i="10"/>
  <c r="J128" i="10"/>
  <c r="J137" i="10"/>
  <c r="R174" i="10"/>
  <c r="R175" i="10"/>
  <c r="R177" i="10"/>
  <c r="R181" i="10"/>
  <c r="B181" i="10" s="1"/>
  <c r="R183" i="10"/>
  <c r="G272" i="10"/>
  <c r="Q273" i="10"/>
  <c r="Q274" i="10"/>
  <c r="Q275" i="10"/>
  <c r="L276" i="10"/>
  <c r="Q277" i="10"/>
  <c r="Q7" i="2"/>
  <c r="K9" i="2"/>
  <c r="K8" i="2" s="1"/>
  <c r="K7" i="2" s="1"/>
  <c r="B14" i="2"/>
  <c r="P32" i="2"/>
  <c r="P31" i="2" s="1"/>
  <c r="P30" i="2" s="1"/>
  <c r="O30" i="2"/>
  <c r="R58" i="2"/>
  <c r="K78" i="2"/>
  <c r="K77" i="2" s="1"/>
  <c r="J26" i="10"/>
  <c r="J25" i="10" s="1"/>
  <c r="C264" i="10"/>
  <c r="H264" i="10"/>
  <c r="P269" i="10"/>
  <c r="E270" i="10"/>
  <c r="P270" i="10"/>
  <c r="E272" i="10"/>
  <c r="K272" i="10"/>
  <c r="P272" i="10"/>
  <c r="E273" i="10"/>
  <c r="P273" i="10"/>
  <c r="E274" i="10"/>
  <c r="K274" i="10"/>
  <c r="P274" i="10"/>
  <c r="E275" i="10"/>
  <c r="K275" i="10"/>
  <c r="P275" i="10"/>
  <c r="E276" i="10"/>
  <c r="K276" i="10"/>
  <c r="P276" i="10"/>
  <c r="E277" i="10"/>
  <c r="P277" i="10"/>
  <c r="G279" i="10"/>
  <c r="Q279" i="10"/>
  <c r="F132" i="10"/>
  <c r="N175" i="10"/>
  <c r="N177" i="10"/>
  <c r="N185" i="10"/>
  <c r="L9" i="2"/>
  <c r="L8" i="2" s="1"/>
  <c r="L7" i="2" s="1"/>
  <c r="I32" i="2"/>
  <c r="I31" i="2" s="1"/>
  <c r="I30" i="2" s="1"/>
  <c r="O55" i="2"/>
  <c r="O54" i="2" s="1"/>
  <c r="O53" i="2" s="1"/>
  <c r="M55" i="2"/>
  <c r="M54" i="2" s="1"/>
  <c r="B60" i="2"/>
  <c r="B61" i="2"/>
  <c r="B37" i="2"/>
  <c r="B38" i="2"/>
  <c r="J58" i="2"/>
  <c r="Q78" i="2"/>
  <c r="Q77" i="2" s="1"/>
  <c r="Q76" i="2" s="1"/>
  <c r="G78" i="2"/>
  <c r="G77" i="2" s="1"/>
  <c r="G76" i="2" s="1"/>
  <c r="K76" i="2"/>
  <c r="F14" i="10"/>
  <c r="F16" i="10"/>
  <c r="Q127" i="10"/>
  <c r="B85" i="2"/>
  <c r="F12" i="2"/>
  <c r="B15" i="2"/>
  <c r="H32" i="2"/>
  <c r="H31" i="2" s="1"/>
  <c r="H30" i="2" s="1"/>
  <c r="H55" i="2"/>
  <c r="H54" i="2" s="1"/>
  <c r="H53" i="2" s="1"/>
  <c r="O268" i="10"/>
  <c r="I269" i="10"/>
  <c r="G270" i="10"/>
  <c r="D264" i="10"/>
  <c r="I264" i="10"/>
  <c r="O264" i="10"/>
  <c r="I266" i="10"/>
  <c r="O266" i="10"/>
  <c r="D267" i="10"/>
  <c r="I267" i="10"/>
  <c r="O267" i="10"/>
  <c r="D268" i="10"/>
  <c r="I268" i="10"/>
  <c r="D269" i="10"/>
  <c r="Q269" i="10"/>
  <c r="L270" i="10"/>
  <c r="Q270" i="10"/>
  <c r="B13" i="2"/>
  <c r="B24" i="2"/>
  <c r="B36" i="2"/>
  <c r="B66" i="2"/>
  <c r="J81" i="2"/>
  <c r="J78" i="2" s="1"/>
  <c r="J77" i="2" s="1"/>
  <c r="B86" i="2"/>
  <c r="B89" i="2"/>
  <c r="B90" i="2"/>
  <c r="B91" i="2"/>
  <c r="B92" i="2"/>
  <c r="R14" i="10"/>
  <c r="N22" i="10"/>
  <c r="N23" i="10"/>
  <c r="R26" i="10"/>
  <c r="R25" i="10" s="1"/>
  <c r="K264" i="10"/>
  <c r="P264" i="10"/>
  <c r="K266" i="10"/>
  <c r="E267" i="10"/>
  <c r="K267" i="10"/>
  <c r="P267" i="10"/>
  <c r="E268" i="10"/>
  <c r="K268" i="10"/>
  <c r="P268" i="10"/>
  <c r="E269" i="10"/>
  <c r="K269" i="10"/>
  <c r="C270" i="10"/>
  <c r="H270" i="10"/>
  <c r="M270" i="10"/>
  <c r="C272" i="10"/>
  <c r="H272" i="10"/>
  <c r="M272" i="10"/>
  <c r="H273" i="10"/>
  <c r="M273" i="10"/>
  <c r="M274" i="10"/>
  <c r="H275" i="10"/>
  <c r="M275" i="10"/>
  <c r="H276" i="10"/>
  <c r="M276" i="10"/>
  <c r="H277" i="10"/>
  <c r="M277" i="10"/>
  <c r="I279" i="10"/>
  <c r="I278" i="10" s="1"/>
  <c r="R128" i="10"/>
  <c r="R132" i="10"/>
  <c r="F134" i="10"/>
  <c r="N136" i="10"/>
  <c r="B136" i="10" s="1"/>
  <c r="R149" i="10"/>
  <c r="R148" i="10" s="1"/>
  <c r="N158" i="10"/>
  <c r="N160" i="10"/>
  <c r="N161" i="10"/>
  <c r="J185" i="10"/>
  <c r="R136" i="10"/>
  <c r="G147" i="10"/>
  <c r="G146" i="10" s="1"/>
  <c r="G145" i="10" s="1"/>
  <c r="F162" i="10"/>
  <c r="B17" i="2"/>
  <c r="B40" i="2"/>
  <c r="H78" i="2"/>
  <c r="H77" i="2" s="1"/>
  <c r="H76" i="2" s="1"/>
  <c r="P78" i="2"/>
  <c r="P77" i="2" s="1"/>
  <c r="P76" i="2" s="1"/>
  <c r="N81" i="2"/>
  <c r="L269" i="10"/>
  <c r="N14" i="10"/>
  <c r="N16" i="10"/>
  <c r="G264" i="10"/>
  <c r="Q264" i="10"/>
  <c r="G266" i="10"/>
  <c r="L266" i="10"/>
  <c r="Q266" i="10"/>
  <c r="G267" i="10"/>
  <c r="L267" i="10"/>
  <c r="Q267" i="10"/>
  <c r="G268" i="10"/>
  <c r="L268" i="10"/>
  <c r="Q268" i="10"/>
  <c r="G269" i="10"/>
  <c r="O269" i="10"/>
  <c r="D270" i="10"/>
  <c r="I270" i="10"/>
  <c r="O270" i="10"/>
  <c r="D272" i="10"/>
  <c r="I272" i="10"/>
  <c r="O272" i="10"/>
  <c r="D273" i="10"/>
  <c r="I273" i="10"/>
  <c r="D274" i="10"/>
  <c r="I274" i="10"/>
  <c r="D275" i="10"/>
  <c r="I275" i="10"/>
  <c r="O275" i="10"/>
  <c r="D276" i="10"/>
  <c r="I276" i="10"/>
  <c r="D277" i="10"/>
  <c r="I277" i="10"/>
  <c r="E279" i="10"/>
  <c r="K279" i="10"/>
  <c r="J136" i="10"/>
  <c r="F181" i="10"/>
  <c r="F182" i="10"/>
  <c r="F183" i="10"/>
  <c r="F184" i="10"/>
  <c r="F185" i="10"/>
  <c r="H10" i="3"/>
  <c r="H9" i="3" s="1"/>
  <c r="H8" i="3" s="1"/>
  <c r="N19" i="3"/>
  <c r="B22" i="3"/>
  <c r="R19" i="3"/>
  <c r="R10" i="3" s="1"/>
  <c r="R9" i="3" s="1"/>
  <c r="R8" i="3" s="1"/>
  <c r="N26" i="3"/>
  <c r="P64" i="10"/>
  <c r="D10" i="3"/>
  <c r="D9" i="3" s="1"/>
  <c r="D8" i="3" s="1"/>
  <c r="B14" i="3"/>
  <c r="B15" i="3"/>
  <c r="B16" i="3"/>
  <c r="R13" i="3"/>
  <c r="D56" i="10"/>
  <c r="I10" i="3"/>
  <c r="I9" i="3" s="1"/>
  <c r="I8" i="3" s="1"/>
  <c r="F13" i="3"/>
  <c r="B18" i="3"/>
  <c r="J19" i="3"/>
  <c r="J10" i="3" s="1"/>
  <c r="J9" i="3" s="1"/>
  <c r="J8" i="3" s="1"/>
  <c r="B24" i="3"/>
  <c r="B25" i="3"/>
  <c r="G8" i="3"/>
  <c r="K8" i="3"/>
  <c r="L56" i="10"/>
  <c r="L264" i="10"/>
  <c r="L263" i="10" s="1"/>
  <c r="F62" i="10"/>
  <c r="J62" i="10"/>
  <c r="N66" i="10"/>
  <c r="K273" i="10"/>
  <c r="N70" i="10"/>
  <c r="K277" i="10"/>
  <c r="L71" i="10"/>
  <c r="L279" i="10"/>
  <c r="M56" i="10"/>
  <c r="M264" i="10"/>
  <c r="M263" i="10" s="1"/>
  <c r="H58" i="10"/>
  <c r="H266" i="10"/>
  <c r="L64" i="10"/>
  <c r="L272" i="10"/>
  <c r="J66" i="10"/>
  <c r="G273" i="10"/>
  <c r="J70" i="10"/>
  <c r="G277" i="10"/>
  <c r="F72" i="10"/>
  <c r="C279" i="10"/>
  <c r="H71" i="10"/>
  <c r="H279" i="10"/>
  <c r="M71" i="10"/>
  <c r="M279" i="10"/>
  <c r="M278" i="10" s="1"/>
  <c r="O10" i="3"/>
  <c r="O9" i="3" s="1"/>
  <c r="O8" i="3" s="1"/>
  <c r="D58" i="10"/>
  <c r="D266" i="10"/>
  <c r="F66" i="10"/>
  <c r="C273" i="10"/>
  <c r="F67" i="10"/>
  <c r="C274" i="10"/>
  <c r="H64" i="10"/>
  <c r="H274" i="10"/>
  <c r="F68" i="10"/>
  <c r="C275" i="10"/>
  <c r="F69" i="10"/>
  <c r="C276" i="10"/>
  <c r="F70" i="10"/>
  <c r="B70" i="10" s="1"/>
  <c r="C277" i="10"/>
  <c r="D71" i="10"/>
  <c r="D279" i="10"/>
  <c r="R72" i="10"/>
  <c r="R71" i="10" s="1"/>
  <c r="O279" i="10"/>
  <c r="E56" i="10"/>
  <c r="E264" i="10"/>
  <c r="E263" i="10" s="1"/>
  <c r="E58" i="10"/>
  <c r="E266" i="10"/>
  <c r="P58" i="10"/>
  <c r="P55" i="10" s="1"/>
  <c r="P54" i="10" s="1"/>
  <c r="P53" i="10" s="1"/>
  <c r="P266" i="10"/>
  <c r="N63" i="10"/>
  <c r="K270" i="10"/>
  <c r="R66" i="10"/>
  <c r="O273" i="10"/>
  <c r="R67" i="10"/>
  <c r="O274" i="10"/>
  <c r="R69" i="10"/>
  <c r="O276" i="10"/>
  <c r="R70" i="10"/>
  <c r="O277" i="10"/>
  <c r="P71" i="10"/>
  <c r="P279" i="10"/>
  <c r="P278" i="10" s="1"/>
  <c r="H35" i="10"/>
  <c r="H32" i="10" s="1"/>
  <c r="H31" i="10" s="1"/>
  <c r="H30" i="10" s="1"/>
  <c r="R24" i="10"/>
  <c r="I32" i="10"/>
  <c r="I31" i="10" s="1"/>
  <c r="I30" i="10" s="1"/>
  <c r="R36" i="10"/>
  <c r="D35" i="10"/>
  <c r="R37" i="10"/>
  <c r="F40" i="10"/>
  <c r="I41" i="10"/>
  <c r="R45" i="10"/>
  <c r="R46" i="10"/>
  <c r="B46" i="10" s="1"/>
  <c r="F49" i="10"/>
  <c r="F59" i="10"/>
  <c r="F60" i="10"/>
  <c r="R86" i="10"/>
  <c r="N128" i="10"/>
  <c r="K127" i="10"/>
  <c r="M179" i="10"/>
  <c r="L219" i="10"/>
  <c r="L216" i="10" s="1"/>
  <c r="L215" i="10" s="1"/>
  <c r="L214" i="10" s="1"/>
  <c r="N224" i="10"/>
  <c r="B228" i="10"/>
  <c r="M41" i="10"/>
  <c r="B86" i="10"/>
  <c r="P12" i="10"/>
  <c r="J15" i="10"/>
  <c r="Q12" i="10"/>
  <c r="Q9" i="10" s="1"/>
  <c r="Q8" i="10" s="1"/>
  <c r="Q7" i="10" s="1"/>
  <c r="J17" i="10"/>
  <c r="B17" i="10" s="1"/>
  <c r="J19" i="10"/>
  <c r="J22" i="10"/>
  <c r="E35" i="10"/>
  <c r="E32" i="10" s="1"/>
  <c r="E31" i="10" s="1"/>
  <c r="E30" i="10" s="1"/>
  <c r="N36" i="10"/>
  <c r="N37" i="10"/>
  <c r="P35" i="10"/>
  <c r="P32" i="10" s="1"/>
  <c r="P31" i="10" s="1"/>
  <c r="P30" i="10" s="1"/>
  <c r="R40" i="10"/>
  <c r="E41" i="10"/>
  <c r="N46" i="10"/>
  <c r="R59" i="10"/>
  <c r="R60" i="10"/>
  <c r="R62" i="10"/>
  <c r="N86" i="10"/>
  <c r="B109" i="10"/>
  <c r="B200" i="10"/>
  <c r="B208" i="10"/>
  <c r="J224" i="10"/>
  <c r="B224" i="10" s="1"/>
  <c r="H219" i="10"/>
  <c r="H12" i="10"/>
  <c r="F15" i="10"/>
  <c r="F22" i="10"/>
  <c r="B22" i="10" s="1"/>
  <c r="J24" i="10"/>
  <c r="N26" i="10"/>
  <c r="N25" i="10" s="1"/>
  <c r="Q35" i="10"/>
  <c r="J37" i="10"/>
  <c r="L35" i="10"/>
  <c r="J44" i="10"/>
  <c r="Q41" i="10"/>
  <c r="Q32" i="10" s="1"/>
  <c r="Q31" i="10" s="1"/>
  <c r="Q30" i="10" s="1"/>
  <c r="J45" i="10"/>
  <c r="L41" i="10"/>
  <c r="J46" i="10"/>
  <c r="N49" i="10"/>
  <c r="N48" i="10" s="1"/>
  <c r="N60" i="10"/>
  <c r="B66" i="10"/>
  <c r="L81" i="10"/>
  <c r="B105" i="10"/>
  <c r="R105" i="10"/>
  <c r="R106" i="10"/>
  <c r="O104" i="10"/>
  <c r="D104" i="10"/>
  <c r="D101" i="10" s="1"/>
  <c r="D100" i="10" s="1"/>
  <c r="D99" i="10" s="1"/>
  <c r="F128" i="10"/>
  <c r="C127" i="10"/>
  <c r="P179" i="10"/>
  <c r="R185" i="10"/>
  <c r="B185" i="10" s="1"/>
  <c r="P196" i="10"/>
  <c r="D202" i="10"/>
  <c r="F204" i="10"/>
  <c r="B204" i="10" s="1"/>
  <c r="R220" i="10"/>
  <c r="B220" i="10" s="1"/>
  <c r="R63" i="10"/>
  <c r="D64" i="10"/>
  <c r="R68" i="10"/>
  <c r="F83" i="10"/>
  <c r="H81" i="10"/>
  <c r="F85" i="10"/>
  <c r="B85" i="10" s="1"/>
  <c r="F93" i="10"/>
  <c r="I104" i="10"/>
  <c r="P104" i="10"/>
  <c r="N112" i="10"/>
  <c r="B112" i="10" s="1"/>
  <c r="R116" i="10"/>
  <c r="M133" i="10"/>
  <c r="Q133" i="10"/>
  <c r="J138" i="10"/>
  <c r="J139" i="10"/>
  <c r="F151" i="10"/>
  <c r="F155" i="10"/>
  <c r="K156" i="10"/>
  <c r="R162" i="10"/>
  <c r="R184" i="10"/>
  <c r="L196" i="10"/>
  <c r="E202" i="10"/>
  <c r="E193" i="10" s="1"/>
  <c r="E192" i="10" s="1"/>
  <c r="E191" i="10" s="1"/>
  <c r="N205" i="10"/>
  <c r="N207" i="10"/>
  <c r="E64" i="10"/>
  <c r="E55" i="10" s="1"/>
  <c r="E54" i="10" s="1"/>
  <c r="E53" i="10" s="1"/>
  <c r="Q64" i="10"/>
  <c r="N68" i="10"/>
  <c r="N69" i="10"/>
  <c r="R83" i="10"/>
  <c r="R81" i="10" s="1"/>
  <c r="D81" i="10"/>
  <c r="R84" i="10"/>
  <c r="R85" i="10"/>
  <c r="N88" i="10"/>
  <c r="I87" i="10"/>
  <c r="R92" i="10"/>
  <c r="R93" i="10"/>
  <c r="L104" i="10"/>
  <c r="J108" i="10"/>
  <c r="J112" i="10"/>
  <c r="N115" i="10"/>
  <c r="N116" i="10"/>
  <c r="N118" i="10"/>
  <c r="N117" i="10" s="1"/>
  <c r="N132" i="10"/>
  <c r="R151" i="10"/>
  <c r="J157" i="10"/>
  <c r="J158" i="10"/>
  <c r="R164" i="10"/>
  <c r="R163" i="10" s="1"/>
  <c r="J177" i="10"/>
  <c r="N181" i="10"/>
  <c r="F197" i="10"/>
  <c r="F198" i="10"/>
  <c r="H196" i="10"/>
  <c r="J201" i="10"/>
  <c r="J205" i="10"/>
  <c r="Q202" i="10"/>
  <c r="L202" i="10"/>
  <c r="J207" i="10"/>
  <c r="N233" i="10"/>
  <c r="N232" i="10" s="1"/>
  <c r="J69" i="10"/>
  <c r="B69" i="10" s="1"/>
  <c r="J72" i="10"/>
  <c r="J71" i="10" s="1"/>
  <c r="P78" i="10"/>
  <c r="P77" i="10" s="1"/>
  <c r="P76" i="10" s="1"/>
  <c r="E78" i="10"/>
  <c r="E77" i="10" s="1"/>
  <c r="E76" i="10" s="1"/>
  <c r="P81" i="10"/>
  <c r="N85" i="10"/>
  <c r="N91" i="10"/>
  <c r="N93" i="10"/>
  <c r="J95" i="10"/>
  <c r="J94" i="10" s="1"/>
  <c r="I101" i="10"/>
  <c r="I100" i="10" s="1"/>
  <c r="I99" i="10" s="1"/>
  <c r="J103" i="10"/>
  <c r="J102" i="10" s="1"/>
  <c r="L101" i="10"/>
  <c r="L100" i="10" s="1"/>
  <c r="L99" i="10" s="1"/>
  <c r="F107" i="10"/>
  <c r="H104" i="10"/>
  <c r="F108" i="10"/>
  <c r="F112" i="10"/>
  <c r="J114" i="10"/>
  <c r="J116" i="10"/>
  <c r="B116" i="10" s="1"/>
  <c r="J118" i="10"/>
  <c r="J117" i="10" s="1"/>
  <c r="G127" i="10"/>
  <c r="J130" i="10"/>
  <c r="J131" i="10"/>
  <c r="J132" i="10"/>
  <c r="P133" i="10"/>
  <c r="N151" i="10"/>
  <c r="N153" i="10"/>
  <c r="N154" i="10"/>
  <c r="F158" i="10"/>
  <c r="J162" i="10"/>
  <c r="F177" i="10"/>
  <c r="B177" i="10" s="1"/>
  <c r="J178" i="10"/>
  <c r="J181" i="10"/>
  <c r="I196" i="10"/>
  <c r="I193" i="10" s="1"/>
  <c r="I192" i="10" s="1"/>
  <c r="I191" i="10" s="1"/>
  <c r="R197" i="10"/>
  <c r="D196" i="10"/>
  <c r="D193" i="10" s="1"/>
  <c r="D192" i="10" s="1"/>
  <c r="D191" i="10" s="1"/>
  <c r="F201" i="10"/>
  <c r="M202" i="10"/>
  <c r="M193" i="10" s="1"/>
  <c r="M192" i="10" s="1"/>
  <c r="M191" i="10" s="1"/>
  <c r="F206" i="10"/>
  <c r="F207" i="10"/>
  <c r="B207" i="10" s="1"/>
  <c r="J210" i="10"/>
  <c r="J209" i="10" s="1"/>
  <c r="D219" i="10"/>
  <c r="B135" i="2"/>
  <c r="N162" i="10"/>
  <c r="B139" i="2"/>
  <c r="B131" i="2"/>
  <c r="B158" i="10"/>
  <c r="L127" i="10"/>
  <c r="D173" i="10"/>
  <c r="B21" i="2"/>
  <c r="B23" i="2"/>
  <c r="N41" i="2"/>
  <c r="N64" i="2"/>
  <c r="N55" i="2" s="1"/>
  <c r="N54" i="2" s="1"/>
  <c r="N53" i="2" s="1"/>
  <c r="J87" i="2"/>
  <c r="N128" i="2"/>
  <c r="N129" i="2"/>
  <c r="P127" i="2"/>
  <c r="R132" i="2"/>
  <c r="F136" i="2"/>
  <c r="M133" i="2"/>
  <c r="F137" i="2"/>
  <c r="F138" i="2"/>
  <c r="M12" i="10"/>
  <c r="J16" i="10"/>
  <c r="F17" i="10"/>
  <c r="M18" i="10"/>
  <c r="N24" i="10"/>
  <c r="L25" i="10"/>
  <c r="F129" i="10"/>
  <c r="M127" i="10"/>
  <c r="H127" i="10"/>
  <c r="F131" i="10"/>
  <c r="F139" i="10"/>
  <c r="O148" i="10"/>
  <c r="J151" i="10"/>
  <c r="J152" i="10"/>
  <c r="Q150" i="10"/>
  <c r="L150" i="10"/>
  <c r="J154" i="10"/>
  <c r="F157" i="10"/>
  <c r="Q156" i="10"/>
  <c r="J161" i="10"/>
  <c r="O163" i="10"/>
  <c r="N174" i="10"/>
  <c r="P173" i="10"/>
  <c r="F178" i="10"/>
  <c r="R178" i="10"/>
  <c r="I179" i="10"/>
  <c r="F187" i="10"/>
  <c r="E150" i="10"/>
  <c r="R9" i="2"/>
  <c r="R8" i="2" s="1"/>
  <c r="R7" i="2" s="1"/>
  <c r="B70" i="2"/>
  <c r="N87" i="2"/>
  <c r="L127" i="2"/>
  <c r="I133" i="2"/>
  <c r="R138" i="2"/>
  <c r="R141" i="2"/>
  <c r="R140" i="2" s="1"/>
  <c r="R11" i="10"/>
  <c r="R10" i="10" s="1"/>
  <c r="I12" i="10"/>
  <c r="R17" i="10"/>
  <c r="H25" i="10"/>
  <c r="F26" i="10"/>
  <c r="M124" i="10"/>
  <c r="M123" i="10" s="1"/>
  <c r="M122" i="10" s="1"/>
  <c r="I127" i="10"/>
  <c r="I124" i="10" s="1"/>
  <c r="I123" i="10" s="1"/>
  <c r="I122" i="10" s="1"/>
  <c r="R129" i="10"/>
  <c r="D127" i="10"/>
  <c r="R130" i="10"/>
  <c r="N134" i="10"/>
  <c r="I133" i="10"/>
  <c r="R138" i="10"/>
  <c r="R139" i="10"/>
  <c r="R141" i="10"/>
  <c r="R140" i="10" s="1"/>
  <c r="Q147" i="10"/>
  <c r="Q146" i="10" s="1"/>
  <c r="Q145" i="10" s="1"/>
  <c r="L147" i="10"/>
  <c r="L146" i="10" s="1"/>
  <c r="L145" i="10" s="1"/>
  <c r="F152" i="10"/>
  <c r="M150" i="10"/>
  <c r="F153" i="10"/>
  <c r="H150" i="10"/>
  <c r="R157" i="10"/>
  <c r="F159" i="10"/>
  <c r="M156" i="10"/>
  <c r="F160" i="10"/>
  <c r="H156" i="10"/>
  <c r="J164" i="10"/>
  <c r="J163" i="10" s="1"/>
  <c r="J175" i="10"/>
  <c r="L173" i="10"/>
  <c r="E179" i="10"/>
  <c r="E170" i="10" s="1"/>
  <c r="E169" i="10" s="1"/>
  <c r="E168" i="10" s="1"/>
  <c r="N184" i="10"/>
  <c r="B184" i="10" s="1"/>
  <c r="N78" i="2"/>
  <c r="N77" i="2" s="1"/>
  <c r="N76" i="2" s="1"/>
  <c r="D127" i="2"/>
  <c r="E156" i="10"/>
  <c r="I170" i="10"/>
  <c r="I169" i="10" s="1"/>
  <c r="I168" i="10" s="1"/>
  <c r="N18" i="2"/>
  <c r="N9" i="2" s="1"/>
  <c r="N8" i="2" s="1"/>
  <c r="N7" i="2" s="1"/>
  <c r="B46" i="2"/>
  <c r="B67" i="2"/>
  <c r="B69" i="2"/>
  <c r="B93" i="2"/>
  <c r="D124" i="2"/>
  <c r="D123" i="2" s="1"/>
  <c r="D122" i="2" s="1"/>
  <c r="L124" i="2"/>
  <c r="L123" i="2" s="1"/>
  <c r="L122" i="2" s="1"/>
  <c r="M127" i="2"/>
  <c r="F129" i="2"/>
  <c r="H127" i="2"/>
  <c r="E133" i="2"/>
  <c r="E124" i="2" s="1"/>
  <c r="E123" i="2" s="1"/>
  <c r="E122" i="2" s="1"/>
  <c r="R136" i="2"/>
  <c r="N137" i="2"/>
  <c r="N138" i="2"/>
  <c r="E12" i="10"/>
  <c r="R16" i="10"/>
  <c r="N17" i="10"/>
  <c r="E18" i="10"/>
  <c r="N19" i="10"/>
  <c r="R23" i="10"/>
  <c r="F24" i="10"/>
  <c r="N126" i="10"/>
  <c r="N125" i="10" s="1"/>
  <c r="E127" i="10"/>
  <c r="E124" i="10" s="1"/>
  <c r="E123" i="10" s="1"/>
  <c r="P127" i="10"/>
  <c r="P124" i="10" s="1"/>
  <c r="P123" i="10" s="1"/>
  <c r="P122" i="10" s="1"/>
  <c r="N131" i="10"/>
  <c r="N137" i="10"/>
  <c r="N139" i="10"/>
  <c r="B139" i="10" s="1"/>
  <c r="O140" i="10"/>
  <c r="N141" i="10"/>
  <c r="N140" i="10" s="1"/>
  <c r="I150" i="10"/>
  <c r="D150" i="10"/>
  <c r="D147" i="10" s="1"/>
  <c r="D146" i="10" s="1"/>
  <c r="D145" i="10" s="1"/>
  <c r="R154" i="10"/>
  <c r="O156" i="10"/>
  <c r="O147" i="10" s="1"/>
  <c r="O146" i="10" s="1"/>
  <c r="N157" i="10"/>
  <c r="I156" i="10"/>
  <c r="R159" i="10"/>
  <c r="R160" i="10"/>
  <c r="R161" i="10"/>
  <c r="F164" i="10"/>
  <c r="F163" i="10" s="1"/>
  <c r="H173" i="10"/>
  <c r="H170" i="10" s="1"/>
  <c r="H169" i="10" s="1"/>
  <c r="H168" i="10" s="1"/>
  <c r="J182" i="10"/>
  <c r="Q179" i="10"/>
  <c r="Q170" i="10" s="1"/>
  <c r="Q169" i="10" s="1"/>
  <c r="Q168" i="10" s="1"/>
  <c r="J183" i="10"/>
  <c r="L179" i="10"/>
  <c r="J184" i="10"/>
  <c r="G186" i="10"/>
  <c r="N187" i="10"/>
  <c r="N186" i="10" s="1"/>
  <c r="B26" i="2"/>
  <c r="B25" i="2" s="1"/>
  <c r="J25" i="2"/>
  <c r="J126" i="2"/>
  <c r="J125" i="2" s="1"/>
  <c r="G125" i="2"/>
  <c r="M62" i="10"/>
  <c r="M269" i="10" s="1"/>
  <c r="M13" i="3"/>
  <c r="M10" i="3" s="1"/>
  <c r="M9" i="3" s="1"/>
  <c r="M8" i="3" s="1"/>
  <c r="J10" i="5"/>
  <c r="J9" i="5" s="1"/>
  <c r="J8" i="5" s="1"/>
  <c r="J9" i="7"/>
  <c r="J8" i="7" s="1"/>
  <c r="J7" i="7" s="1"/>
  <c r="B16" i="9"/>
  <c r="J12" i="9"/>
  <c r="M10" i="10"/>
  <c r="M9" i="10" s="1"/>
  <c r="M8" i="10" s="1"/>
  <c r="M7" i="10" s="1"/>
  <c r="N11" i="10"/>
  <c r="N10" i="10" s="1"/>
  <c r="F13" i="10"/>
  <c r="C12" i="10"/>
  <c r="R65" i="10"/>
  <c r="R64" i="10" s="1"/>
  <c r="O64" i="10"/>
  <c r="F89" i="10"/>
  <c r="C87" i="10"/>
  <c r="H9" i="2"/>
  <c r="H8" i="2" s="1"/>
  <c r="H7" i="2" s="1"/>
  <c r="P9" i="2"/>
  <c r="P8" i="2" s="1"/>
  <c r="P7" i="2" s="1"/>
  <c r="M30" i="2"/>
  <c r="D32" i="2"/>
  <c r="D31" i="2" s="1"/>
  <c r="D30" i="2" s="1"/>
  <c r="B42" i="2"/>
  <c r="F41" i="2"/>
  <c r="R41" i="2"/>
  <c r="R32" i="2" s="1"/>
  <c r="R31" i="2" s="1"/>
  <c r="R30" i="2" s="1"/>
  <c r="Q53" i="2"/>
  <c r="B57" i="2"/>
  <c r="B56" i="2" s="1"/>
  <c r="F56" i="2"/>
  <c r="F58" i="2"/>
  <c r="B68" i="2"/>
  <c r="J64" i="2"/>
  <c r="J55" i="2" s="1"/>
  <c r="J54" i="2" s="1"/>
  <c r="B80" i="2"/>
  <c r="B79" i="2" s="1"/>
  <c r="F79" i="2"/>
  <c r="F81" i="2"/>
  <c r="B95" i="2"/>
  <c r="B94" i="2" s="1"/>
  <c r="J94" i="2"/>
  <c r="F126" i="2"/>
  <c r="C125" i="2"/>
  <c r="J128" i="2"/>
  <c r="Q127" i="2"/>
  <c r="Q124" i="2" s="1"/>
  <c r="Q123" i="2" s="1"/>
  <c r="Q122" i="2" s="1"/>
  <c r="J129" i="2"/>
  <c r="J130" i="2"/>
  <c r="G127" i="2"/>
  <c r="N132" i="2"/>
  <c r="N134" i="2"/>
  <c r="K133" i="2"/>
  <c r="R137" i="2"/>
  <c r="F141" i="2"/>
  <c r="F140" i="2" s="1"/>
  <c r="B14" i="4"/>
  <c r="B13" i="4" s="1"/>
  <c r="B10" i="4" s="1"/>
  <c r="B9" i="4" s="1"/>
  <c r="B8" i="4" s="1"/>
  <c r="F13" i="4"/>
  <c r="B14" i="5"/>
  <c r="F13" i="5"/>
  <c r="B16" i="6"/>
  <c r="F18" i="6"/>
  <c r="J18" i="6"/>
  <c r="B13" i="7"/>
  <c r="F12" i="7"/>
  <c r="F9" i="7" s="1"/>
  <c r="F8" i="7" s="1"/>
  <c r="F7" i="7" s="1"/>
  <c r="B13" i="8"/>
  <c r="F12" i="8"/>
  <c r="J9" i="9"/>
  <c r="J8" i="9" s="1"/>
  <c r="J7" i="9" s="1"/>
  <c r="N10" i="9"/>
  <c r="R9" i="9"/>
  <c r="R8" i="9" s="1"/>
  <c r="R7" i="9" s="1"/>
  <c r="I10" i="10"/>
  <c r="J11" i="10"/>
  <c r="J10" i="10" s="1"/>
  <c r="R13" i="10"/>
  <c r="O12" i="10"/>
  <c r="N20" i="10"/>
  <c r="L18" i="10"/>
  <c r="J21" i="10"/>
  <c r="G18" i="10"/>
  <c r="N34" i="10"/>
  <c r="N33" i="10" s="1"/>
  <c r="K33" i="10"/>
  <c r="R38" i="10"/>
  <c r="R35" i="10" s="1"/>
  <c r="O35" i="10"/>
  <c r="B22" i="2"/>
  <c r="J18" i="2"/>
  <c r="J9" i="2" s="1"/>
  <c r="J8" i="2" s="1"/>
  <c r="J7" i="2" s="1"/>
  <c r="B72" i="2"/>
  <c r="B71" i="2" s="1"/>
  <c r="J71" i="2"/>
  <c r="R134" i="2"/>
  <c r="O133" i="2"/>
  <c r="B12" i="3"/>
  <c r="B11" i="3" s="1"/>
  <c r="F11" i="3"/>
  <c r="F10" i="3" s="1"/>
  <c r="F9" i="3" s="1"/>
  <c r="F8" i="3" s="1"/>
  <c r="F10" i="4"/>
  <c r="F9" i="4" s="1"/>
  <c r="F8" i="4" s="1"/>
  <c r="J10" i="4"/>
  <c r="J9" i="4" s="1"/>
  <c r="J8" i="4" s="1"/>
  <c r="B13" i="6"/>
  <c r="F12" i="6"/>
  <c r="F9" i="8"/>
  <c r="F8" i="8" s="1"/>
  <c r="F7" i="8" s="1"/>
  <c r="N9" i="8"/>
  <c r="N8" i="8" s="1"/>
  <c r="N7" i="8" s="1"/>
  <c r="N21" i="10"/>
  <c r="K18" i="10"/>
  <c r="F42" i="10"/>
  <c r="C41" i="10"/>
  <c r="B44" i="2"/>
  <c r="B49" i="2"/>
  <c r="B48" i="2" s="1"/>
  <c r="J48" i="2"/>
  <c r="B59" i="2"/>
  <c r="B82" i="2"/>
  <c r="B81" i="2" s="1"/>
  <c r="R126" i="2"/>
  <c r="R125" i="2" s="1"/>
  <c r="O125" i="2"/>
  <c r="F128" i="2"/>
  <c r="F130" i="2"/>
  <c r="C127" i="2"/>
  <c r="J132" i="2"/>
  <c r="J134" i="2"/>
  <c r="G133" i="2"/>
  <c r="N136" i="2"/>
  <c r="G8" i="4"/>
  <c r="O8" i="4"/>
  <c r="B16" i="4"/>
  <c r="G8" i="5"/>
  <c r="O8" i="5"/>
  <c r="B16" i="5"/>
  <c r="B19" i="6"/>
  <c r="G7" i="7"/>
  <c r="O7" i="7"/>
  <c r="B15" i="7"/>
  <c r="B15" i="8"/>
  <c r="J18" i="8"/>
  <c r="J9" i="8" s="1"/>
  <c r="J8" i="8" s="1"/>
  <c r="J7" i="8" s="1"/>
  <c r="B13" i="9"/>
  <c r="F12" i="9"/>
  <c r="F9" i="9" s="1"/>
  <c r="F8" i="9" s="1"/>
  <c r="F7" i="9" s="1"/>
  <c r="E10" i="10"/>
  <c r="F11" i="10"/>
  <c r="L12" i="10"/>
  <c r="N13" i="10"/>
  <c r="K12" i="10"/>
  <c r="R15" i="10"/>
  <c r="F19" i="10"/>
  <c r="J20" i="10"/>
  <c r="H18" i="10"/>
  <c r="F21" i="10"/>
  <c r="C18" i="10"/>
  <c r="J23" i="10"/>
  <c r="R57" i="10"/>
  <c r="R56" i="10" s="1"/>
  <c r="O56" i="10"/>
  <c r="F61" i="10"/>
  <c r="C58" i="10"/>
  <c r="I78" i="10"/>
  <c r="I77" i="10" s="1"/>
  <c r="I76" i="10" s="1"/>
  <c r="R80" i="10"/>
  <c r="R79" i="10" s="1"/>
  <c r="O79" i="10"/>
  <c r="B11" i="2"/>
  <c r="B10" i="2" s="1"/>
  <c r="F10" i="2"/>
  <c r="N130" i="2"/>
  <c r="K127" i="2"/>
  <c r="F10" i="5"/>
  <c r="F9" i="5" s="1"/>
  <c r="F8" i="5" s="1"/>
  <c r="N10" i="5"/>
  <c r="N9" i="5" s="1"/>
  <c r="N8" i="5" s="1"/>
  <c r="R20" i="10"/>
  <c r="P18" i="10"/>
  <c r="P9" i="10" s="1"/>
  <c r="P8" i="10" s="1"/>
  <c r="P7" i="10" s="1"/>
  <c r="B19" i="2"/>
  <c r="F18" i="2"/>
  <c r="Q30" i="2"/>
  <c r="B34" i="2"/>
  <c r="B33" i="2" s="1"/>
  <c r="F33" i="2"/>
  <c r="F35" i="2"/>
  <c r="N35" i="2"/>
  <c r="B45" i="2"/>
  <c r="J41" i="2"/>
  <c r="J32" i="2" s="1"/>
  <c r="J31" i="2" s="1"/>
  <c r="M53" i="2"/>
  <c r="D55" i="2"/>
  <c r="D54" i="2" s="1"/>
  <c r="D53" i="2" s="1"/>
  <c r="B65" i="2"/>
  <c r="F64" i="2"/>
  <c r="R64" i="2"/>
  <c r="R55" i="2" s="1"/>
  <c r="R54" i="2" s="1"/>
  <c r="R53" i="2" s="1"/>
  <c r="L78" i="2"/>
  <c r="L77" i="2" s="1"/>
  <c r="L76" i="2" s="1"/>
  <c r="B88" i="2"/>
  <c r="B87" i="2" s="1"/>
  <c r="F87" i="2"/>
  <c r="R87" i="2"/>
  <c r="R78" i="2" s="1"/>
  <c r="R77" i="2" s="1"/>
  <c r="R76" i="2" s="1"/>
  <c r="H124" i="2"/>
  <c r="H123" i="2" s="1"/>
  <c r="H122" i="2" s="1"/>
  <c r="P124" i="2"/>
  <c r="P123" i="2" s="1"/>
  <c r="P122" i="2" s="1"/>
  <c r="N126" i="2"/>
  <c r="N125" i="2" s="1"/>
  <c r="K125" i="2"/>
  <c r="I127" i="2"/>
  <c r="I124" i="2" s="1"/>
  <c r="I123" i="2" s="1"/>
  <c r="I122" i="2" s="1"/>
  <c r="R129" i="2"/>
  <c r="R130" i="2"/>
  <c r="O127" i="2"/>
  <c r="F134" i="2"/>
  <c r="C133" i="2"/>
  <c r="J136" i="2"/>
  <c r="J137" i="2"/>
  <c r="N141" i="2"/>
  <c r="N140" i="2" s="1"/>
  <c r="N62" i="10"/>
  <c r="B20" i="3"/>
  <c r="B21" i="3"/>
  <c r="B20" i="4"/>
  <c r="B19" i="4" s="1"/>
  <c r="B21" i="4"/>
  <c r="B20" i="5"/>
  <c r="B19" i="5" s="1"/>
  <c r="B21" i="5"/>
  <c r="K7" i="6"/>
  <c r="F9" i="6"/>
  <c r="F8" i="6" s="1"/>
  <c r="F7" i="6" s="1"/>
  <c r="J9" i="6"/>
  <c r="J8" i="6" s="1"/>
  <c r="J7" i="6" s="1"/>
  <c r="R12" i="6"/>
  <c r="R9" i="6" s="1"/>
  <c r="R8" i="6" s="1"/>
  <c r="R7" i="6" s="1"/>
  <c r="B23" i="6"/>
  <c r="B19" i="7"/>
  <c r="B18" i="7" s="1"/>
  <c r="B20" i="7"/>
  <c r="B16" i="8"/>
  <c r="J12" i="8"/>
  <c r="B19" i="8"/>
  <c r="B18" i="8" s="1"/>
  <c r="G7" i="9"/>
  <c r="B15" i="9"/>
  <c r="F18" i="9"/>
  <c r="J18" i="9"/>
  <c r="N18" i="9"/>
  <c r="J13" i="10"/>
  <c r="G12" i="10"/>
  <c r="N15" i="10"/>
  <c r="B15" i="10" s="1"/>
  <c r="I18" i="10"/>
  <c r="R19" i="10"/>
  <c r="F20" i="10"/>
  <c r="D18" i="10"/>
  <c r="D9" i="10" s="1"/>
  <c r="D8" i="10" s="1"/>
  <c r="D7" i="10" s="1"/>
  <c r="R21" i="10"/>
  <c r="O18" i="10"/>
  <c r="F23" i="10"/>
  <c r="N17" i="3"/>
  <c r="B17" i="3" s="1"/>
  <c r="J34" i="10"/>
  <c r="J33" i="10" s="1"/>
  <c r="G33" i="10"/>
  <c r="N38" i="10"/>
  <c r="K35" i="10"/>
  <c r="R42" i="10"/>
  <c r="O41" i="10"/>
  <c r="H55" i="10"/>
  <c r="H54" i="10" s="1"/>
  <c r="H53" i="10" s="1"/>
  <c r="N57" i="10"/>
  <c r="N56" i="10" s="1"/>
  <c r="K56" i="10"/>
  <c r="I58" i="10"/>
  <c r="R61" i="10"/>
  <c r="R58" i="10" s="1"/>
  <c r="O58" i="10"/>
  <c r="N65" i="10"/>
  <c r="K64" i="10"/>
  <c r="F71" i="10"/>
  <c r="N80" i="10"/>
  <c r="N79" i="10" s="1"/>
  <c r="K79" i="10"/>
  <c r="F94" i="10"/>
  <c r="F135" i="10"/>
  <c r="C133" i="10"/>
  <c r="C124" i="10" s="1"/>
  <c r="C123" i="10" s="1"/>
  <c r="C122" i="10" s="1"/>
  <c r="E140" i="10"/>
  <c r="F141" i="10"/>
  <c r="F199" i="10"/>
  <c r="B199" i="10" s="1"/>
  <c r="C196" i="10"/>
  <c r="D32" i="10"/>
  <c r="D31" i="10" s="1"/>
  <c r="D30" i="10" s="1"/>
  <c r="L32" i="10"/>
  <c r="L31" i="10" s="1"/>
  <c r="L30" i="10" s="1"/>
  <c r="F34" i="10"/>
  <c r="C33" i="10"/>
  <c r="J36" i="10"/>
  <c r="J38" i="10"/>
  <c r="G35" i="10"/>
  <c r="N40" i="10"/>
  <c r="N42" i="10"/>
  <c r="K41" i="10"/>
  <c r="R44" i="10"/>
  <c r="F48" i="10"/>
  <c r="J57" i="10"/>
  <c r="J56" i="10" s="1"/>
  <c r="G56" i="10"/>
  <c r="N59" i="10"/>
  <c r="N58" i="10" s="1"/>
  <c r="N61" i="10"/>
  <c r="K58" i="10"/>
  <c r="J63" i="10"/>
  <c r="J65" i="10"/>
  <c r="G64" i="10"/>
  <c r="I64" i="10"/>
  <c r="M64" i="10"/>
  <c r="N67" i="10"/>
  <c r="J80" i="10"/>
  <c r="J79" i="10" s="1"/>
  <c r="G79" i="10"/>
  <c r="N108" i="10"/>
  <c r="K104" i="10"/>
  <c r="K101" i="10" s="1"/>
  <c r="K100" i="10" s="1"/>
  <c r="K99" i="10" s="1"/>
  <c r="F154" i="10"/>
  <c r="C150" i="10"/>
  <c r="N155" i="10"/>
  <c r="K150" i="10"/>
  <c r="K147" i="10" s="1"/>
  <c r="K146" i="10" s="1"/>
  <c r="K145" i="10" s="1"/>
  <c r="R195" i="10"/>
  <c r="R194" i="10" s="1"/>
  <c r="O194" i="10"/>
  <c r="E278" i="10"/>
  <c r="E232" i="10"/>
  <c r="R34" i="10"/>
  <c r="R33" i="10" s="1"/>
  <c r="O33" i="10"/>
  <c r="O32" i="10" s="1"/>
  <c r="O31" i="10" s="1"/>
  <c r="F36" i="10"/>
  <c r="M35" i="10"/>
  <c r="M32" i="10" s="1"/>
  <c r="M31" i="10" s="1"/>
  <c r="M30" i="10" s="1"/>
  <c r="F37" i="10"/>
  <c r="F38" i="10"/>
  <c r="C35" i="10"/>
  <c r="J40" i="10"/>
  <c r="B40" i="10" s="1"/>
  <c r="J42" i="10"/>
  <c r="J41" i="10" s="1"/>
  <c r="G41" i="10"/>
  <c r="N44" i="10"/>
  <c r="B44" i="10" s="1"/>
  <c r="N45" i="10"/>
  <c r="B45" i="10" s="1"/>
  <c r="R49" i="10"/>
  <c r="R48" i="10" s="1"/>
  <c r="F57" i="10"/>
  <c r="C56" i="10"/>
  <c r="J59" i="10"/>
  <c r="L58" i="10"/>
  <c r="L55" i="10" s="1"/>
  <c r="L54" i="10" s="1"/>
  <c r="L53" i="10" s="1"/>
  <c r="Q58" i="10"/>
  <c r="Q55" i="10" s="1"/>
  <c r="Q54" i="10" s="1"/>
  <c r="Q53" i="10" s="1"/>
  <c r="J60" i="10"/>
  <c r="B60" i="10" s="1"/>
  <c r="J61" i="10"/>
  <c r="G58" i="10"/>
  <c r="F63" i="10"/>
  <c r="B63" i="10" s="1"/>
  <c r="F65" i="10"/>
  <c r="C64" i="10"/>
  <c r="J67" i="10"/>
  <c r="J68" i="10"/>
  <c r="N72" i="10"/>
  <c r="N71" i="10" s="1"/>
  <c r="H78" i="10"/>
  <c r="H77" i="10" s="1"/>
  <c r="H76" i="10" s="1"/>
  <c r="F80" i="10"/>
  <c r="C79" i="10"/>
  <c r="O81" i="10"/>
  <c r="R131" i="10"/>
  <c r="O127" i="10"/>
  <c r="C81" i="10"/>
  <c r="I81" i="10"/>
  <c r="M81" i="10"/>
  <c r="M78" i="10" s="1"/>
  <c r="M77" i="10" s="1"/>
  <c r="M76" i="10" s="1"/>
  <c r="Q81" i="10"/>
  <c r="Q78" i="10" s="1"/>
  <c r="Q77" i="10" s="1"/>
  <c r="Q76" i="10" s="1"/>
  <c r="N83" i="10"/>
  <c r="N81" i="10" s="1"/>
  <c r="N84" i="10"/>
  <c r="D87" i="10"/>
  <c r="R88" i="10"/>
  <c r="R89" i="10"/>
  <c r="O87" i="10"/>
  <c r="F91" i="10"/>
  <c r="F92" i="10"/>
  <c r="B93" i="10"/>
  <c r="R95" i="10"/>
  <c r="R94" i="10" s="1"/>
  <c r="F103" i="10"/>
  <c r="C104" i="10"/>
  <c r="N104" i="10"/>
  <c r="J106" i="10"/>
  <c r="J107" i="10"/>
  <c r="N111" i="10"/>
  <c r="P110" i="10"/>
  <c r="P101" i="10" s="1"/>
  <c r="P100" i="10" s="1"/>
  <c r="P99" i="10" s="1"/>
  <c r="R114" i="10"/>
  <c r="R115" i="10"/>
  <c r="F118" i="10"/>
  <c r="Q124" i="10"/>
  <c r="Q123" i="10" s="1"/>
  <c r="Q122" i="10" s="1"/>
  <c r="N129" i="10"/>
  <c r="N130" i="10"/>
  <c r="D133" i="10"/>
  <c r="R134" i="10"/>
  <c r="R135" i="10"/>
  <c r="O133" i="10"/>
  <c r="F137" i="10"/>
  <c r="F138" i="10"/>
  <c r="J141" i="10"/>
  <c r="J140" i="10" s="1"/>
  <c r="N149" i="10"/>
  <c r="N148" i="10" s="1"/>
  <c r="R152" i="10"/>
  <c r="R153" i="10"/>
  <c r="F161" i="10"/>
  <c r="C156" i="10"/>
  <c r="F218" i="10"/>
  <c r="C217" i="10"/>
  <c r="C48" i="10"/>
  <c r="G48" i="10"/>
  <c r="K48" i="10"/>
  <c r="O48" i="10"/>
  <c r="C71" i="10"/>
  <c r="G71" i="10"/>
  <c r="K71" i="10"/>
  <c r="O71" i="10"/>
  <c r="J83" i="10"/>
  <c r="J81" i="10" s="1"/>
  <c r="J84" i="10"/>
  <c r="N89" i="10"/>
  <c r="K87" i="10"/>
  <c r="R91" i="10"/>
  <c r="N95" i="10"/>
  <c r="N94" i="10" s="1"/>
  <c r="E101" i="10"/>
  <c r="E100" i="10" s="1"/>
  <c r="E99" i="10" s="1"/>
  <c r="M101" i="10"/>
  <c r="M100" i="10" s="1"/>
  <c r="M99" i="10" s="1"/>
  <c r="F106" i="10"/>
  <c r="B106" i="10" s="1"/>
  <c r="B108" i="10"/>
  <c r="J111" i="10"/>
  <c r="N114" i="10"/>
  <c r="B114" i="10" s="1"/>
  <c r="R118" i="10"/>
  <c r="R117" i="10" s="1"/>
  <c r="H125" i="10"/>
  <c r="H124" i="10" s="1"/>
  <c r="H123" i="10" s="1"/>
  <c r="H122" i="10" s="1"/>
  <c r="J126" i="10"/>
  <c r="J125" i="10" s="1"/>
  <c r="J129" i="10"/>
  <c r="N135" i="10"/>
  <c r="K133" i="10"/>
  <c r="K124" i="10" s="1"/>
  <c r="K123" i="10" s="1"/>
  <c r="K122" i="10" s="1"/>
  <c r="R137" i="10"/>
  <c r="J149" i="10"/>
  <c r="J148" i="10" s="1"/>
  <c r="N152" i="10"/>
  <c r="P150" i="10"/>
  <c r="P147" i="10" s="1"/>
  <c r="P146" i="10" s="1"/>
  <c r="P145" i="10" s="1"/>
  <c r="F180" i="10"/>
  <c r="C179" i="10"/>
  <c r="E219" i="10"/>
  <c r="E216" i="10" s="1"/>
  <c r="E215" i="10" s="1"/>
  <c r="F221" i="10"/>
  <c r="P219" i="10"/>
  <c r="N223" i="10"/>
  <c r="K219" i="10"/>
  <c r="F84" i="10"/>
  <c r="J88" i="10"/>
  <c r="J87" i="10" s="1"/>
  <c r="L87" i="10"/>
  <c r="L78" i="10" s="1"/>
  <c r="L77" i="10" s="1"/>
  <c r="L76" i="10" s="1"/>
  <c r="J89" i="10"/>
  <c r="G87" i="10"/>
  <c r="N92" i="10"/>
  <c r="N87" i="10" s="1"/>
  <c r="N103" i="10"/>
  <c r="N102" i="10" s="1"/>
  <c r="R107" i="10"/>
  <c r="R104" i="10" s="1"/>
  <c r="F111" i="10"/>
  <c r="H110" i="10"/>
  <c r="H101" i="10" s="1"/>
  <c r="H100" i="10" s="1"/>
  <c r="H99" i="10" s="1"/>
  <c r="J115" i="10"/>
  <c r="B115" i="10" s="1"/>
  <c r="D125" i="10"/>
  <c r="D124" i="10" s="1"/>
  <c r="D123" i="10" s="1"/>
  <c r="D122" i="10" s="1"/>
  <c r="F126" i="10"/>
  <c r="R126" i="10"/>
  <c r="R125" i="10" s="1"/>
  <c r="F130" i="10"/>
  <c r="J134" i="10"/>
  <c r="L133" i="10"/>
  <c r="L124" i="10" s="1"/>
  <c r="L123" i="10" s="1"/>
  <c r="L122" i="10" s="1"/>
  <c r="J135" i="10"/>
  <c r="G133" i="10"/>
  <c r="G124" i="10" s="1"/>
  <c r="G123" i="10" s="1"/>
  <c r="G122" i="10" s="1"/>
  <c r="N138" i="10"/>
  <c r="F149" i="10"/>
  <c r="J153" i="10"/>
  <c r="N172" i="10"/>
  <c r="N171" i="10" s="1"/>
  <c r="K171" i="10"/>
  <c r="R176" i="10"/>
  <c r="R173" i="10" s="1"/>
  <c r="O173" i="10"/>
  <c r="J203" i="10"/>
  <c r="G202" i="10"/>
  <c r="C94" i="10"/>
  <c r="K94" i="10"/>
  <c r="J155" i="10"/>
  <c r="J172" i="10"/>
  <c r="J171" i="10" s="1"/>
  <c r="G171" i="10"/>
  <c r="N176" i="10"/>
  <c r="K173" i="10"/>
  <c r="R180" i="10"/>
  <c r="O179" i="10"/>
  <c r="H193" i="10"/>
  <c r="H192" i="10" s="1"/>
  <c r="H191" i="10" s="1"/>
  <c r="P193" i="10"/>
  <c r="P192" i="10" s="1"/>
  <c r="P191" i="10" s="1"/>
  <c r="N195" i="10"/>
  <c r="N194" i="10" s="1"/>
  <c r="K194" i="10"/>
  <c r="R199" i="10"/>
  <c r="O196" i="10"/>
  <c r="F203" i="10"/>
  <c r="C202" i="10"/>
  <c r="R218" i="10"/>
  <c r="R217" i="10" s="1"/>
  <c r="O217" i="10"/>
  <c r="Q219" i="10"/>
  <c r="Q216" i="10" s="1"/>
  <c r="Q215" i="10" s="1"/>
  <c r="Q214" i="10" s="1"/>
  <c r="R221" i="10"/>
  <c r="C110" i="10"/>
  <c r="G110" i="10"/>
  <c r="G101" i="10" s="1"/>
  <c r="G100" i="10" s="1"/>
  <c r="G99" i="10" s="1"/>
  <c r="K110" i="10"/>
  <c r="O110" i="10"/>
  <c r="O101" i="10" s="1"/>
  <c r="O100" i="10" s="1"/>
  <c r="O99" i="10" s="1"/>
  <c r="N159" i="10"/>
  <c r="D170" i="10"/>
  <c r="D169" i="10" s="1"/>
  <c r="D168" i="10" s="1"/>
  <c r="F172" i="10"/>
  <c r="C171" i="10"/>
  <c r="J174" i="10"/>
  <c r="J176" i="10"/>
  <c r="G173" i="10"/>
  <c r="N178" i="10"/>
  <c r="N180" i="10"/>
  <c r="K179" i="10"/>
  <c r="R182" i="10"/>
  <c r="F186" i="10"/>
  <c r="J195" i="10"/>
  <c r="J194" i="10" s="1"/>
  <c r="G194" i="10"/>
  <c r="N197" i="10"/>
  <c r="N199" i="10"/>
  <c r="K196" i="10"/>
  <c r="R201" i="10"/>
  <c r="R203" i="10"/>
  <c r="O202" i="10"/>
  <c r="F205" i="10"/>
  <c r="N218" i="10"/>
  <c r="N217" i="10" s="1"/>
  <c r="K217" i="10"/>
  <c r="M219" i="10"/>
  <c r="N221" i="10"/>
  <c r="R155" i="10"/>
  <c r="R150" i="10" s="1"/>
  <c r="J159" i="10"/>
  <c r="B159" i="10" s="1"/>
  <c r="J160" i="10"/>
  <c r="B160" i="10" s="1"/>
  <c r="N164" i="10"/>
  <c r="N163" i="10" s="1"/>
  <c r="R172" i="10"/>
  <c r="R171" i="10" s="1"/>
  <c r="O171" i="10"/>
  <c r="F174" i="10"/>
  <c r="M173" i="10"/>
  <c r="M170" i="10" s="1"/>
  <c r="M169" i="10" s="1"/>
  <c r="M168" i="10" s="1"/>
  <c r="F175" i="10"/>
  <c r="F176" i="10"/>
  <c r="B176" i="10" s="1"/>
  <c r="C173" i="10"/>
  <c r="J180" i="10"/>
  <c r="G179" i="10"/>
  <c r="N182" i="10"/>
  <c r="B182" i="10" s="1"/>
  <c r="N183" i="10"/>
  <c r="R187" i="10"/>
  <c r="R186" i="10" s="1"/>
  <c r="L193" i="10"/>
  <c r="L192" i="10" s="1"/>
  <c r="L191" i="10" s="1"/>
  <c r="F195" i="10"/>
  <c r="C194" i="10"/>
  <c r="J197" i="10"/>
  <c r="Q196" i="10"/>
  <c r="Q193" i="10" s="1"/>
  <c r="Q192" i="10" s="1"/>
  <c r="Q191" i="10" s="1"/>
  <c r="J198" i="10"/>
  <c r="J199" i="10"/>
  <c r="G196" i="10"/>
  <c r="N201" i="10"/>
  <c r="N203" i="10"/>
  <c r="N202" i="10" s="1"/>
  <c r="K202" i="10"/>
  <c r="R205" i="10"/>
  <c r="J218" i="10"/>
  <c r="J217" i="10" s="1"/>
  <c r="G217" i="10"/>
  <c r="I219" i="10"/>
  <c r="I216" i="10" s="1"/>
  <c r="I215" i="10" s="1"/>
  <c r="J221" i="10"/>
  <c r="D225" i="10"/>
  <c r="D216" i="10" s="1"/>
  <c r="D215" i="10" s="1"/>
  <c r="D214" i="10" s="1"/>
  <c r="F226" i="10"/>
  <c r="R227" i="10"/>
  <c r="O225" i="10"/>
  <c r="N229" i="10"/>
  <c r="M225" i="10"/>
  <c r="J230" i="10"/>
  <c r="F231" i="10"/>
  <c r="D263" i="10"/>
  <c r="H263" i="10"/>
  <c r="P263" i="10"/>
  <c r="J222" i="10"/>
  <c r="J223" i="10"/>
  <c r="P225" i="10"/>
  <c r="P216" i="10" s="1"/>
  <c r="P215" i="10" s="1"/>
  <c r="P214" i="10" s="1"/>
  <c r="R226" i="10"/>
  <c r="N227" i="10"/>
  <c r="K225" i="10"/>
  <c r="J229" i="10"/>
  <c r="F230" i="10"/>
  <c r="R231" i="10"/>
  <c r="L278" i="10"/>
  <c r="Q278" i="10"/>
  <c r="R198" i="10"/>
  <c r="R196" i="10" s="1"/>
  <c r="J206" i="10"/>
  <c r="B206" i="10" s="1"/>
  <c r="R206" i="10"/>
  <c r="C209" i="10"/>
  <c r="G209" i="10"/>
  <c r="K209" i="10"/>
  <c r="O209" i="10"/>
  <c r="F210" i="10"/>
  <c r="N210" i="10"/>
  <c r="N209" i="10" s="1"/>
  <c r="I263" i="10"/>
  <c r="Q263" i="10"/>
  <c r="F223" i="10"/>
  <c r="L225" i="10"/>
  <c r="N226" i="10"/>
  <c r="J227" i="10"/>
  <c r="G225" i="10"/>
  <c r="F229" i="10"/>
  <c r="R230" i="10"/>
  <c r="N231" i="10"/>
  <c r="F233" i="10"/>
  <c r="H278" i="10"/>
  <c r="M232" i="10"/>
  <c r="R222" i="10"/>
  <c r="R223" i="10"/>
  <c r="H225" i="10"/>
  <c r="H216" i="10" s="1"/>
  <c r="H215" i="10" s="1"/>
  <c r="H214" i="10" s="1"/>
  <c r="J226" i="10"/>
  <c r="F227" i="10"/>
  <c r="C225" i="10"/>
  <c r="R229" i="10"/>
  <c r="N230" i="10"/>
  <c r="J231" i="10"/>
  <c r="D278" i="10"/>
  <c r="I232" i="10"/>
  <c r="F270" i="10"/>
  <c r="J270" i="10"/>
  <c r="F274" i="10"/>
  <c r="R274" i="10"/>
  <c r="C232" i="10"/>
  <c r="G232" i="10"/>
  <c r="K232" i="10"/>
  <c r="O232" i="10"/>
  <c r="J233" i="10"/>
  <c r="J232" i="10" s="1"/>
  <c r="R233" i="10"/>
  <c r="R232" i="10" s="1"/>
  <c r="F222" i="10"/>
  <c r="N222" i="10"/>
  <c r="B175" i="10" l="1"/>
  <c r="B134" i="10"/>
  <c r="B161" i="10"/>
  <c r="N32" i="2"/>
  <c r="N31" i="2" s="1"/>
  <c r="N30" i="2" s="1"/>
  <c r="B151" i="10"/>
  <c r="F127" i="10"/>
  <c r="H9" i="10"/>
  <c r="H8" i="10" s="1"/>
  <c r="H7" i="10" s="1"/>
  <c r="E9" i="10"/>
  <c r="E8" i="10" s="1"/>
  <c r="E7" i="10" s="1"/>
  <c r="B162" i="10"/>
  <c r="B132" i="10"/>
  <c r="B128" i="10"/>
  <c r="J30" i="2"/>
  <c r="B18" i="2"/>
  <c r="B58" i="2"/>
  <c r="P170" i="10"/>
  <c r="P169" i="10" s="1"/>
  <c r="P168" i="10" s="1"/>
  <c r="L170" i="10"/>
  <c r="L169" i="10" s="1"/>
  <c r="L168" i="10" s="1"/>
  <c r="E147" i="10"/>
  <c r="E146" i="10" s="1"/>
  <c r="E145" i="10" s="1"/>
  <c r="B132" i="2"/>
  <c r="B35" i="2"/>
  <c r="E122" i="10"/>
  <c r="B12" i="2"/>
  <c r="J53" i="2"/>
  <c r="B13" i="3"/>
  <c r="B62" i="10"/>
  <c r="D55" i="10"/>
  <c r="D54" i="10" s="1"/>
  <c r="D53" i="10" s="1"/>
  <c r="B68" i="10"/>
  <c r="M58" i="10"/>
  <c r="B19" i="3"/>
  <c r="B198" i="10"/>
  <c r="B183" i="10"/>
  <c r="B222" i="10"/>
  <c r="B227" i="10"/>
  <c r="H271" i="10"/>
  <c r="E265" i="10"/>
  <c r="B229" i="10"/>
  <c r="J273" i="10"/>
  <c r="J267" i="10"/>
  <c r="I214" i="10"/>
  <c r="O170" i="10"/>
  <c r="O169" i="10" s="1"/>
  <c r="O168" i="10" s="1"/>
  <c r="B178" i="10"/>
  <c r="N156" i="10"/>
  <c r="N110" i="10"/>
  <c r="C101" i="10"/>
  <c r="C100" i="10" s="1"/>
  <c r="C99" i="10" s="1"/>
  <c r="B67" i="10"/>
  <c r="B38" i="10"/>
  <c r="O30" i="10"/>
  <c r="N150" i="10"/>
  <c r="G9" i="10"/>
  <c r="G8" i="10" s="1"/>
  <c r="G7" i="10" s="1"/>
  <c r="I147" i="10"/>
  <c r="I146" i="10" s="1"/>
  <c r="I145" i="10" s="1"/>
  <c r="B187" i="10"/>
  <c r="B186" i="10" s="1"/>
  <c r="R270" i="10"/>
  <c r="N196" i="10"/>
  <c r="R219" i="10"/>
  <c r="J127" i="10"/>
  <c r="B91" i="10"/>
  <c r="D78" i="10"/>
  <c r="D77" i="10" s="1"/>
  <c r="D76" i="10" s="1"/>
  <c r="J58" i="10"/>
  <c r="B37" i="10"/>
  <c r="R41" i="10"/>
  <c r="O145" i="10"/>
  <c r="M147" i="10"/>
  <c r="M146" i="10" s="1"/>
  <c r="M145" i="10" s="1"/>
  <c r="M216" i="10"/>
  <c r="M215" i="10" s="1"/>
  <c r="M214" i="10" s="1"/>
  <c r="J268" i="10"/>
  <c r="N274" i="10"/>
  <c r="B201" i="10"/>
  <c r="C193" i="10"/>
  <c r="C192" i="10" s="1"/>
  <c r="N219" i="10"/>
  <c r="B205" i="10"/>
  <c r="B83" i="10"/>
  <c r="E214" i="10"/>
  <c r="R110" i="10"/>
  <c r="R101" i="10" s="1"/>
  <c r="R100" i="10" s="1"/>
  <c r="R99" i="10" s="1"/>
  <c r="J104" i="10"/>
  <c r="B154" i="10"/>
  <c r="C32" i="10"/>
  <c r="C31" i="10" s="1"/>
  <c r="B24" i="10"/>
  <c r="H147" i="10"/>
  <c r="H146" i="10" s="1"/>
  <c r="H145" i="10" s="1"/>
  <c r="R156" i="10"/>
  <c r="B152" i="10"/>
  <c r="B157" i="10"/>
  <c r="B131" i="10"/>
  <c r="B16" i="10"/>
  <c r="B137" i="2"/>
  <c r="M124" i="2"/>
  <c r="M123" i="2" s="1"/>
  <c r="M122" i="2" s="1"/>
  <c r="N127" i="2"/>
  <c r="B129" i="2"/>
  <c r="B64" i="2"/>
  <c r="B55" i="2"/>
  <c r="B54" i="2" s="1"/>
  <c r="C170" i="10"/>
  <c r="C169" i="10" s="1"/>
  <c r="C168" i="10" s="1"/>
  <c r="F150" i="10"/>
  <c r="N127" i="10"/>
  <c r="R127" i="10"/>
  <c r="C147" i="10"/>
  <c r="C146" i="10" s="1"/>
  <c r="C145" i="10" s="1"/>
  <c r="F133" i="10"/>
  <c r="B23" i="10"/>
  <c r="B20" i="10"/>
  <c r="F25" i="10"/>
  <c r="B26" i="10"/>
  <c r="B25" i="10" s="1"/>
  <c r="B41" i="2"/>
  <c r="J276" i="10"/>
  <c r="J179" i="10"/>
  <c r="B155" i="10"/>
  <c r="B130" i="10"/>
  <c r="B138" i="10"/>
  <c r="R18" i="10"/>
  <c r="J12" i="10"/>
  <c r="L9" i="10"/>
  <c r="L8" i="10" s="1"/>
  <c r="L7" i="10" s="1"/>
  <c r="O124" i="2"/>
  <c r="O123" i="2" s="1"/>
  <c r="O122" i="2" s="1"/>
  <c r="B138" i="2"/>
  <c r="R147" i="10"/>
  <c r="R146" i="10" s="1"/>
  <c r="R145" i="10" s="1"/>
  <c r="R269" i="10"/>
  <c r="J275" i="10"/>
  <c r="B153" i="10"/>
  <c r="B150" i="10" s="1"/>
  <c r="N133" i="10"/>
  <c r="B137" i="10"/>
  <c r="R127" i="2"/>
  <c r="B136" i="2"/>
  <c r="R133" i="2"/>
  <c r="J18" i="10"/>
  <c r="J76" i="2"/>
  <c r="G263" i="10"/>
  <c r="J264" i="10"/>
  <c r="J263" i="10" s="1"/>
  <c r="N264" i="10"/>
  <c r="N263" i="10" s="1"/>
  <c r="K263" i="10"/>
  <c r="N193" i="10"/>
  <c r="N192" i="10" s="1"/>
  <c r="N191" i="10" s="1"/>
  <c r="F219" i="10"/>
  <c r="B197" i="10"/>
  <c r="B196" i="10" s="1"/>
  <c r="K78" i="10"/>
  <c r="K77" i="10" s="1"/>
  <c r="K76" i="10" s="1"/>
  <c r="F272" i="10"/>
  <c r="C271" i="10"/>
  <c r="Q265" i="10"/>
  <c r="N276" i="10"/>
  <c r="N225" i="10"/>
  <c r="N216" i="10" s="1"/>
  <c r="N215" i="10" s="1"/>
  <c r="N214" i="10" s="1"/>
  <c r="L265" i="10"/>
  <c r="R277" i="10"/>
  <c r="N273" i="10"/>
  <c r="P271" i="10"/>
  <c r="F266" i="10"/>
  <c r="C265" i="10"/>
  <c r="F279" i="10"/>
  <c r="C278" i="10"/>
  <c r="J196" i="10"/>
  <c r="F156" i="10"/>
  <c r="G193" i="10"/>
  <c r="G192" i="10" s="1"/>
  <c r="G191" i="10" s="1"/>
  <c r="B172" i="10"/>
  <c r="B171" i="10" s="1"/>
  <c r="F171" i="10"/>
  <c r="J156" i="10"/>
  <c r="N279" i="10"/>
  <c r="N278" i="10" s="1"/>
  <c r="K278" i="10"/>
  <c r="J202" i="10"/>
  <c r="J193" i="10" s="1"/>
  <c r="J192" i="10" s="1"/>
  <c r="J191" i="10" s="1"/>
  <c r="K170" i="10"/>
  <c r="K169" i="10" s="1"/>
  <c r="K168" i="10" s="1"/>
  <c r="B126" i="10"/>
  <c r="B125" i="10" s="1"/>
  <c r="F125" i="10"/>
  <c r="F124" i="10" s="1"/>
  <c r="F123" i="10" s="1"/>
  <c r="N268" i="10"/>
  <c r="B107" i="10"/>
  <c r="B104" i="10" s="1"/>
  <c r="C216" i="10"/>
  <c r="C215" i="10" s="1"/>
  <c r="C214" i="10" s="1"/>
  <c r="R133" i="10"/>
  <c r="R124" i="10" s="1"/>
  <c r="R123" i="10" s="1"/>
  <c r="R122" i="10" s="1"/>
  <c r="B65" i="10"/>
  <c r="F64" i="10"/>
  <c r="C55" i="10"/>
  <c r="C54" i="10" s="1"/>
  <c r="C53" i="10" s="1"/>
  <c r="R32" i="10"/>
  <c r="R31" i="10" s="1"/>
  <c r="R30" i="10" s="1"/>
  <c r="O193" i="10"/>
  <c r="O192" i="10" s="1"/>
  <c r="O191" i="10" s="1"/>
  <c r="N41" i="10"/>
  <c r="J35" i="10"/>
  <c r="B141" i="10"/>
  <c r="B140" i="10" s="1"/>
  <c r="F140" i="10"/>
  <c r="N78" i="10"/>
  <c r="N77" i="10" s="1"/>
  <c r="N76" i="10" s="1"/>
  <c r="N64" i="10"/>
  <c r="K55" i="10"/>
  <c r="K54" i="10" s="1"/>
  <c r="K53" i="10" s="1"/>
  <c r="B134" i="2"/>
  <c r="F133" i="2"/>
  <c r="F32" i="2"/>
  <c r="F31" i="2" s="1"/>
  <c r="F30" i="2" s="1"/>
  <c r="B9" i="2"/>
  <c r="B8" i="2" s="1"/>
  <c r="B7" i="2" s="1"/>
  <c r="M55" i="10"/>
  <c r="M54" i="10" s="1"/>
  <c r="M53" i="10" s="1"/>
  <c r="K9" i="10"/>
  <c r="K8" i="10" s="1"/>
  <c r="K7" i="10" s="1"/>
  <c r="B18" i="6"/>
  <c r="B130" i="2"/>
  <c r="O9" i="10"/>
  <c r="O8" i="10" s="1"/>
  <c r="O7" i="10" s="1"/>
  <c r="I9" i="10"/>
  <c r="I8" i="10" s="1"/>
  <c r="I7" i="10" s="1"/>
  <c r="B12" i="7"/>
  <c r="B9" i="7" s="1"/>
  <c r="B8" i="7" s="1"/>
  <c r="B7" i="7" s="1"/>
  <c r="B141" i="2"/>
  <c r="B140" i="2" s="1"/>
  <c r="G124" i="2"/>
  <c r="G123" i="2" s="1"/>
  <c r="G122" i="2" s="1"/>
  <c r="E271" i="10"/>
  <c r="E262" i="10" s="1"/>
  <c r="E261" i="10" s="1"/>
  <c r="E260" i="10" s="1"/>
  <c r="F267" i="10"/>
  <c r="B210" i="10"/>
  <c r="B209" i="10" s="1"/>
  <c r="F209" i="10"/>
  <c r="J266" i="10"/>
  <c r="G265" i="10"/>
  <c r="O263" i="10"/>
  <c r="R264" i="10"/>
  <c r="R263" i="10" s="1"/>
  <c r="B118" i="10"/>
  <c r="B117" i="10" s="1"/>
  <c r="F117" i="10"/>
  <c r="J78" i="10"/>
  <c r="J77" i="10" s="1"/>
  <c r="J76" i="10" s="1"/>
  <c r="B135" i="10"/>
  <c r="I55" i="10"/>
  <c r="I54" i="10" s="1"/>
  <c r="I53" i="10" s="1"/>
  <c r="K32" i="10"/>
  <c r="K31" i="10" s="1"/>
  <c r="K30" i="10" s="1"/>
  <c r="N133" i="2"/>
  <c r="N124" i="2" s="1"/>
  <c r="N123" i="2" s="1"/>
  <c r="N122" i="2" s="1"/>
  <c r="B53" i="2"/>
  <c r="F273" i="10"/>
  <c r="M271" i="10"/>
  <c r="N277" i="10"/>
  <c r="B223" i="10"/>
  <c r="N272" i="10"/>
  <c r="K271" i="10"/>
  <c r="J269" i="10"/>
  <c r="R266" i="10"/>
  <c r="O265" i="10"/>
  <c r="B231" i="10"/>
  <c r="F276" i="10"/>
  <c r="R273" i="10"/>
  <c r="D271" i="10"/>
  <c r="G216" i="10"/>
  <c r="G215" i="10" s="1"/>
  <c r="G214" i="10" s="1"/>
  <c r="R275" i="10"/>
  <c r="C191" i="10"/>
  <c r="K216" i="10"/>
  <c r="K215" i="10" s="1"/>
  <c r="K214" i="10" s="1"/>
  <c r="O216" i="10"/>
  <c r="O215" i="10" s="1"/>
  <c r="O214" i="10" s="1"/>
  <c r="B203" i="10"/>
  <c r="B202" i="10" s="1"/>
  <c r="F202" i="10"/>
  <c r="R267" i="10"/>
  <c r="N173" i="10"/>
  <c r="B164" i="10"/>
  <c r="B163" i="10" s="1"/>
  <c r="J150" i="10"/>
  <c r="J147" i="10" s="1"/>
  <c r="J146" i="10" s="1"/>
  <c r="J145" i="10" s="1"/>
  <c r="B149" i="10"/>
  <c r="B148" i="10" s="1"/>
  <c r="F148" i="10"/>
  <c r="F147" i="10" s="1"/>
  <c r="F146" i="10" s="1"/>
  <c r="F145" i="10" s="1"/>
  <c r="B129" i="10"/>
  <c r="B127" i="10" s="1"/>
  <c r="N101" i="10"/>
  <c r="N100" i="10" s="1"/>
  <c r="N99" i="10" s="1"/>
  <c r="N269" i="10"/>
  <c r="B218" i="10"/>
  <c r="B217" i="10" s="1"/>
  <c r="F217" i="10"/>
  <c r="N147" i="10"/>
  <c r="N146" i="10" s="1"/>
  <c r="N145" i="10" s="1"/>
  <c r="F104" i="10"/>
  <c r="B103" i="10"/>
  <c r="B102" i="10" s="1"/>
  <c r="F102" i="10"/>
  <c r="C78" i="10"/>
  <c r="C77" i="10" s="1"/>
  <c r="C76" i="10" s="1"/>
  <c r="B57" i="10"/>
  <c r="B56" i="10" s="1"/>
  <c r="F56" i="10"/>
  <c r="J64" i="10"/>
  <c r="J55" i="10" s="1"/>
  <c r="J54" i="10" s="1"/>
  <c r="J53" i="10" s="1"/>
  <c r="B49" i="10"/>
  <c r="B48" i="10" s="1"/>
  <c r="C30" i="10"/>
  <c r="H265" i="10"/>
  <c r="H262" i="10" s="1"/>
  <c r="H261" i="10" s="1"/>
  <c r="H260" i="10" s="1"/>
  <c r="N55" i="10"/>
  <c r="N54" i="10" s="1"/>
  <c r="N53" i="10" s="1"/>
  <c r="N35" i="10"/>
  <c r="N32" i="10" s="1"/>
  <c r="N31" i="10" s="1"/>
  <c r="N30" i="10" s="1"/>
  <c r="B32" i="2"/>
  <c r="B31" i="2" s="1"/>
  <c r="B30" i="2" s="1"/>
  <c r="F87" i="10"/>
  <c r="O78" i="10"/>
  <c r="O77" i="10" s="1"/>
  <c r="O76" i="10" s="1"/>
  <c r="B59" i="10"/>
  <c r="B19" i="10"/>
  <c r="F18" i="10"/>
  <c r="N12" i="10"/>
  <c r="J133" i="2"/>
  <c r="N18" i="10"/>
  <c r="R12" i="10"/>
  <c r="B13" i="5"/>
  <c r="B10" i="5" s="1"/>
  <c r="B9" i="5" s="1"/>
  <c r="B8" i="5" s="1"/>
  <c r="J127" i="2"/>
  <c r="J124" i="2" s="1"/>
  <c r="J123" i="2" s="1"/>
  <c r="J122" i="2" s="1"/>
  <c r="F78" i="2"/>
  <c r="F77" i="2" s="1"/>
  <c r="F76" i="2" s="1"/>
  <c r="C9" i="10"/>
  <c r="C8" i="10" s="1"/>
  <c r="C7" i="10" s="1"/>
  <c r="B233" i="10"/>
  <c r="B232" i="10" s="1"/>
  <c r="F232" i="10"/>
  <c r="G271" i="10"/>
  <c r="J272" i="10"/>
  <c r="B230" i="10"/>
  <c r="B226" i="10"/>
  <c r="F225" i="10"/>
  <c r="P265" i="10"/>
  <c r="P262" i="10" s="1"/>
  <c r="P261" i="10" s="1"/>
  <c r="P260" i="10" s="1"/>
  <c r="J32" i="10"/>
  <c r="J31" i="10" s="1"/>
  <c r="J30" i="10" s="1"/>
  <c r="F9" i="2"/>
  <c r="F8" i="2" s="1"/>
  <c r="F7" i="2" s="1"/>
  <c r="R55" i="10"/>
  <c r="R54" i="10" s="1"/>
  <c r="R53" i="10" s="1"/>
  <c r="B11" i="10"/>
  <c r="B10" i="10" s="1"/>
  <c r="F10" i="10"/>
  <c r="B126" i="2"/>
  <c r="B125" i="2" s="1"/>
  <c r="F125" i="2"/>
  <c r="R268" i="10"/>
  <c r="Q271" i="10"/>
  <c r="R279" i="10"/>
  <c r="R278" i="10" s="1"/>
  <c r="O278" i="10"/>
  <c r="N270" i="10"/>
  <c r="B270" i="10" s="1"/>
  <c r="J225" i="10"/>
  <c r="M265" i="10"/>
  <c r="M262" i="10" s="1"/>
  <c r="M261" i="10" s="1"/>
  <c r="M260" i="10" s="1"/>
  <c r="F268" i="10"/>
  <c r="D265" i="10"/>
  <c r="J274" i="10"/>
  <c r="I271" i="10"/>
  <c r="J277" i="10"/>
  <c r="I265" i="10"/>
  <c r="N275" i="10"/>
  <c r="L271" i="10"/>
  <c r="F269" i="10"/>
  <c r="N267" i="10"/>
  <c r="J279" i="10"/>
  <c r="J278" i="10" s="1"/>
  <c r="G278" i="10"/>
  <c r="R276" i="10"/>
  <c r="R225" i="10"/>
  <c r="R216" i="10" s="1"/>
  <c r="R215" i="10" s="1"/>
  <c r="R214" i="10" s="1"/>
  <c r="N266" i="10"/>
  <c r="K265" i="10"/>
  <c r="F277" i="10"/>
  <c r="F275" i="10"/>
  <c r="O271" i="10"/>
  <c r="R272" i="10"/>
  <c r="J219" i="10"/>
  <c r="J216" i="10" s="1"/>
  <c r="J215" i="10" s="1"/>
  <c r="J214" i="10" s="1"/>
  <c r="B195" i="10"/>
  <c r="B194" i="10" s="1"/>
  <c r="B193" i="10" s="1"/>
  <c r="B192" i="10" s="1"/>
  <c r="B191" i="10" s="1"/>
  <c r="F194" i="10"/>
  <c r="B174" i="10"/>
  <c r="F173" i="10"/>
  <c r="R202" i="10"/>
  <c r="R193" i="10" s="1"/>
  <c r="R192" i="10" s="1"/>
  <c r="R191" i="10" s="1"/>
  <c r="N179" i="10"/>
  <c r="N170" i="10" s="1"/>
  <c r="N169" i="10" s="1"/>
  <c r="N168" i="10" s="1"/>
  <c r="J173" i="10"/>
  <c r="K193" i="10"/>
  <c r="K192" i="10" s="1"/>
  <c r="K191" i="10" s="1"/>
  <c r="R179" i="10"/>
  <c r="R170" i="10" s="1"/>
  <c r="R169" i="10" s="1"/>
  <c r="R168" i="10" s="1"/>
  <c r="G170" i="10"/>
  <c r="G169" i="10" s="1"/>
  <c r="G168" i="10" s="1"/>
  <c r="J133" i="10"/>
  <c r="B111" i="10"/>
  <c r="B110" i="10" s="1"/>
  <c r="F110" i="10"/>
  <c r="B84" i="10"/>
  <c r="B81" i="10" s="1"/>
  <c r="F81" i="10"/>
  <c r="B221" i="10"/>
  <c r="B219" i="10" s="1"/>
  <c r="B180" i="10"/>
  <c r="B179" i="10" s="1"/>
  <c r="F179" i="10"/>
  <c r="J124" i="10"/>
  <c r="J123" i="10" s="1"/>
  <c r="J122" i="10" s="1"/>
  <c r="J110" i="10"/>
  <c r="J101" i="10" s="1"/>
  <c r="J100" i="10" s="1"/>
  <c r="J99" i="10" s="1"/>
  <c r="F264" i="10"/>
  <c r="C263" i="10"/>
  <c r="C262" i="10" s="1"/>
  <c r="C261" i="10" s="1"/>
  <c r="B156" i="10"/>
  <c r="B92" i="10"/>
  <c r="R87" i="10"/>
  <c r="O124" i="10"/>
  <c r="O123" i="10" s="1"/>
  <c r="O122" i="10" s="1"/>
  <c r="B80" i="10"/>
  <c r="B79" i="10" s="1"/>
  <c r="F79" i="10"/>
  <c r="F78" i="10" s="1"/>
  <c r="F77" i="10" s="1"/>
  <c r="F76" i="10" s="1"/>
  <c r="B36" i="10"/>
  <c r="B35" i="10" s="1"/>
  <c r="F35" i="10"/>
  <c r="G78" i="10"/>
  <c r="G77" i="10" s="1"/>
  <c r="G76" i="10" s="1"/>
  <c r="G55" i="10"/>
  <c r="G54" i="10" s="1"/>
  <c r="G53" i="10" s="1"/>
  <c r="B34" i="10"/>
  <c r="B33" i="10" s="1"/>
  <c r="F33" i="10"/>
  <c r="F196" i="10"/>
  <c r="B95" i="10"/>
  <c r="B94" i="10" s="1"/>
  <c r="B72" i="10"/>
  <c r="B71" i="10" s="1"/>
  <c r="G32" i="10"/>
  <c r="G31" i="10" s="1"/>
  <c r="G30" i="10" s="1"/>
  <c r="K124" i="2"/>
  <c r="K123" i="2" s="1"/>
  <c r="K122" i="2" s="1"/>
  <c r="B88" i="10"/>
  <c r="R78" i="10"/>
  <c r="R77" i="10" s="1"/>
  <c r="R76" i="10" s="1"/>
  <c r="B61" i="10"/>
  <c r="O55" i="10"/>
  <c r="O54" i="10" s="1"/>
  <c r="O53" i="10" s="1"/>
  <c r="B21" i="10"/>
  <c r="B12" i="9"/>
  <c r="B9" i="9" s="1"/>
  <c r="B8" i="9" s="1"/>
  <c r="B7" i="9" s="1"/>
  <c r="B128" i="2"/>
  <c r="F127" i="2"/>
  <c r="B42" i="10"/>
  <c r="B41" i="10" s="1"/>
  <c r="F41" i="10"/>
  <c r="B12" i="6"/>
  <c r="B9" i="6" s="1"/>
  <c r="B8" i="6" s="1"/>
  <c r="B7" i="6" s="1"/>
  <c r="B10" i="3"/>
  <c r="B9" i="3" s="1"/>
  <c r="B8" i="3" s="1"/>
  <c r="N9" i="9"/>
  <c r="N8" i="9" s="1"/>
  <c r="N7" i="9" s="1"/>
  <c r="B12" i="8"/>
  <c r="B9" i="8" s="1"/>
  <c r="B8" i="8" s="1"/>
  <c r="B7" i="8" s="1"/>
  <c r="C124" i="2"/>
  <c r="C123" i="2" s="1"/>
  <c r="C122" i="2" s="1"/>
  <c r="B78" i="2"/>
  <c r="B77" i="2" s="1"/>
  <c r="B76" i="2" s="1"/>
  <c r="F55" i="2"/>
  <c r="F54" i="2" s="1"/>
  <c r="F53" i="2" s="1"/>
  <c r="B89" i="10"/>
  <c r="B13" i="10"/>
  <c r="B12" i="10" s="1"/>
  <c r="F12" i="10"/>
  <c r="N13" i="3"/>
  <c r="N10" i="3" s="1"/>
  <c r="N9" i="3" s="1"/>
  <c r="N8" i="3" s="1"/>
  <c r="F58" i="10"/>
  <c r="R9" i="10" l="1"/>
  <c r="R8" i="10" s="1"/>
  <c r="R7" i="10" s="1"/>
  <c r="R124" i="2"/>
  <c r="R123" i="2" s="1"/>
  <c r="R122" i="2" s="1"/>
  <c r="J170" i="10"/>
  <c r="J169" i="10" s="1"/>
  <c r="J168" i="10" s="1"/>
  <c r="B173" i="10"/>
  <c r="B170" i="10" s="1"/>
  <c r="B169" i="10" s="1"/>
  <c r="B168" i="10" s="1"/>
  <c r="J9" i="10"/>
  <c r="J8" i="10" s="1"/>
  <c r="J7" i="10" s="1"/>
  <c r="B127" i="2"/>
  <c r="Q262" i="10"/>
  <c r="Q261" i="10" s="1"/>
  <c r="Q260" i="10" s="1"/>
  <c r="B64" i="10"/>
  <c r="C260" i="10"/>
  <c r="B274" i="10"/>
  <c r="B269" i="10"/>
  <c r="J265" i="10"/>
  <c r="B32" i="10"/>
  <c r="B31" i="10" s="1"/>
  <c r="B30" i="10" s="1"/>
  <c r="L262" i="10"/>
  <c r="L261" i="10" s="1"/>
  <c r="L260" i="10" s="1"/>
  <c r="N9" i="10"/>
  <c r="N8" i="10" s="1"/>
  <c r="N7" i="10" s="1"/>
  <c r="B133" i="2"/>
  <c r="N124" i="10"/>
  <c r="N123" i="10" s="1"/>
  <c r="N122" i="10" s="1"/>
  <c r="B277" i="10"/>
  <c r="F170" i="10"/>
  <c r="F169" i="10" s="1"/>
  <c r="F168" i="10" s="1"/>
  <c r="F9" i="10"/>
  <c r="F8" i="10" s="1"/>
  <c r="F7" i="10" s="1"/>
  <c r="B133" i="10"/>
  <c r="R271" i="10"/>
  <c r="I262" i="10"/>
  <c r="I261" i="10" s="1"/>
  <c r="I260" i="10" s="1"/>
  <c r="B18" i="10"/>
  <c r="D262" i="10"/>
  <c r="D261" i="10" s="1"/>
  <c r="D260" i="10" s="1"/>
  <c r="F263" i="10"/>
  <c r="B264" i="10"/>
  <c r="B263" i="10" s="1"/>
  <c r="F271" i="10"/>
  <c r="B272" i="10"/>
  <c r="B87" i="10"/>
  <c r="B78" i="10" s="1"/>
  <c r="B77" i="10" s="1"/>
  <c r="B76" i="10" s="1"/>
  <c r="F193" i="10"/>
  <c r="F192" i="10" s="1"/>
  <c r="F191" i="10" s="1"/>
  <c r="B9" i="10"/>
  <c r="B8" i="10" s="1"/>
  <c r="B7" i="10" s="1"/>
  <c r="B58" i="10"/>
  <c r="B55" i="10"/>
  <c r="B54" i="10" s="1"/>
  <c r="B53" i="10" s="1"/>
  <c r="N271" i="10"/>
  <c r="F122" i="10"/>
  <c r="F55" i="10"/>
  <c r="F54" i="10" s="1"/>
  <c r="F53" i="10" s="1"/>
  <c r="B268" i="10"/>
  <c r="F124" i="2"/>
  <c r="F123" i="2" s="1"/>
  <c r="F122" i="2" s="1"/>
  <c r="B225" i="10"/>
  <c r="B216" i="10" s="1"/>
  <c r="B215" i="10" s="1"/>
  <c r="B214" i="10" s="1"/>
  <c r="J271" i="10"/>
  <c r="B147" i="10"/>
  <c r="B146" i="10" s="1"/>
  <c r="B145" i="10" s="1"/>
  <c r="B276" i="10"/>
  <c r="R265" i="10"/>
  <c r="B273" i="10"/>
  <c r="O262" i="10"/>
  <c r="O261" i="10" s="1"/>
  <c r="O260" i="10" s="1"/>
  <c r="B124" i="10"/>
  <c r="B123" i="10" s="1"/>
  <c r="B122" i="10" s="1"/>
  <c r="B266" i="10"/>
  <c r="F265" i="10"/>
  <c r="G262" i="10"/>
  <c r="G261" i="10" s="1"/>
  <c r="G260" i="10" s="1"/>
  <c r="B101" i="10"/>
  <c r="B100" i="10" s="1"/>
  <c r="B99" i="10" s="1"/>
  <c r="F32" i="10"/>
  <c r="F31" i="10" s="1"/>
  <c r="F30" i="10" s="1"/>
  <c r="B275" i="10"/>
  <c r="N265" i="10"/>
  <c r="B124" i="2"/>
  <c r="B123" i="2" s="1"/>
  <c r="B122" i="2" s="1"/>
  <c r="F101" i="10"/>
  <c r="F100" i="10" s="1"/>
  <c r="F99" i="10" s="1"/>
  <c r="F216" i="10"/>
  <c r="F215" i="10" s="1"/>
  <c r="F214" i="10" s="1"/>
  <c r="B267" i="10"/>
  <c r="B279" i="10"/>
  <c r="B278" i="10" s="1"/>
  <c r="F278" i="10"/>
  <c r="K262" i="10"/>
  <c r="K261" i="10" s="1"/>
  <c r="K260" i="10" s="1"/>
  <c r="J262" i="10" l="1"/>
  <c r="J261" i="10" s="1"/>
  <c r="J260" i="10" s="1"/>
  <c r="R262" i="10"/>
  <c r="R261" i="10" s="1"/>
  <c r="R260" i="10" s="1"/>
  <c r="N262" i="10"/>
  <c r="N261" i="10" s="1"/>
  <c r="N260" i="10" s="1"/>
  <c r="B265" i="10"/>
  <c r="B271" i="10"/>
  <c r="F262" i="10"/>
  <c r="F261" i="10" s="1"/>
  <c r="F260" i="10" s="1"/>
  <c r="B262" i="10" l="1"/>
  <c r="B261" i="10" s="1"/>
  <c r="B260" i="10" s="1"/>
</calcChain>
</file>

<file path=xl/sharedStrings.xml><?xml version="1.0" encoding="utf-8"?>
<sst xmlns="http://schemas.openxmlformats.org/spreadsheetml/2006/main" count="1308" uniqueCount="181">
  <si>
    <t>แผนการเบิกจ่ายงบประมาณด้านวิทยาศาสตร์ วิจัยและนวัตกรรม ประจำปีงบประมาณ พ.ศ. 2564</t>
  </si>
  <si>
    <t>โครงการการทดสอบลูกของพ่อโคพันธุ์ตากจากการวิเคราะห์ระหว่างฝูงของหลายลักษณะโดยใช้เทคนิค BLUP</t>
  </si>
  <si>
    <t>สำนักพัฒนาพันธุ์สัตว์</t>
  </si>
  <si>
    <t>สำนักพัฒนาพันธุ์สัตว์ (0700600017)</t>
  </si>
  <si>
    <t>งบรายจ่าย/ประเภทรายจ่าย</t>
  </si>
  <si>
    <t>รวมทั้งสิ้น</t>
  </si>
  <si>
    <t>ไตรมาสที่ 1</t>
  </si>
  <si>
    <t>รวมไตรมาสที่ 1</t>
  </si>
  <si>
    <t>ไตรมาสที่ 2</t>
  </si>
  <si>
    <t>รวมไตรมาสที่ 2</t>
  </si>
  <si>
    <t>ไตรมาสที่ 3</t>
  </si>
  <si>
    <t>รวมไตรมาสที่ 3</t>
  </si>
  <si>
    <t>ไตรมาสที่ 4</t>
  </si>
  <si>
    <t>รวมไตรมาสที่ 4</t>
  </si>
  <si>
    <t xml:space="preserve"> ต.ค.63</t>
  </si>
  <si>
    <t>พ.ย.63</t>
  </si>
  <si>
    <t>ธ.ค.63</t>
  </si>
  <si>
    <t>ม.ค.64</t>
  </si>
  <si>
    <t>ก.พ.64</t>
  </si>
  <si>
    <t>มี.ค 64</t>
  </si>
  <si>
    <t xml:space="preserve"> เม.ย.64</t>
  </si>
  <si>
    <t xml:space="preserve"> พ.ค.64</t>
  </si>
  <si>
    <t xml:space="preserve"> มิ.ย.64</t>
  </si>
  <si>
    <t xml:space="preserve"> ก.ค.64</t>
  </si>
  <si>
    <t xml:space="preserve"> ส.ค.64</t>
  </si>
  <si>
    <t xml:space="preserve"> ก.ย.64</t>
  </si>
  <si>
    <t>รวมทุกงบรายจ่าย</t>
  </si>
  <si>
    <t>งบดำเนินงาน</t>
  </si>
  <si>
    <t>- ค่าตอบแทน ใช้สอยและวัสดุ</t>
  </si>
  <si>
    <t>- ค่าตอบแทน</t>
  </si>
  <si>
    <t>- ค่าอาหารทำการนอกเวลา</t>
  </si>
  <si>
    <t>- ค่าใช้สอย</t>
  </si>
  <si>
    <t>- ค่าเบี้ยเลี้ยง ที่พักและพาหนะ</t>
  </si>
  <si>
    <t>- ค่าซ่อมแซมยานพาหนะและขนส่ง</t>
  </si>
  <si>
    <t>- ค่าเช่าทรัพย์สิน</t>
  </si>
  <si>
    <t>- ค่าจ้างเหมาบริการ</t>
  </si>
  <si>
    <t>- ค่าใช้จ่ายในการสัมมนาและฝึกอบรม</t>
  </si>
  <si>
    <t>- ค่าวัสดุ</t>
  </si>
  <si>
    <t>- ค่าวัสดุสำนักงาน</t>
  </si>
  <si>
    <t>- ค่าน้ำมันเชื้อเพลิง</t>
  </si>
  <si>
    <t>- ค่าวัสดุเวชภัณฑ์</t>
  </si>
  <si>
    <t>- ค่าวัสดุวิทยาศาสตร์</t>
  </si>
  <si>
    <t>- ค่าวัสดุคอมพิวเตอร์</t>
  </si>
  <si>
    <t>- ค่าวัสดุการเกษตร</t>
  </si>
  <si>
    <t>งบลงทุน</t>
  </si>
  <si>
    <t>- ค่าครุภัณฑ์วิทยาศาสตร์</t>
  </si>
  <si>
    <t>ศูนย์วิจัยและบำรุงพันธุ์สัตว์ตาก(0700600041)</t>
  </si>
  <si>
    <t>ศูนย์วิจัยและบำรุงพันธุ์สัตว์นครสวรรค์ (0700600042)</t>
  </si>
  <si>
    <t>ศูนย์วิจัยและบำรุงพันธุ์สัตว์พิษณุโลก (0700600043)</t>
  </si>
  <si>
    <t>รวมส่วนกลางและส่วนภูมิภาค</t>
  </si>
  <si>
    <t>ชุดโครงการ ประสิทธิภาพของการใช้พ่อพันธุ์ปากช่อง 5 เพื่อผลิตสุกรขุนในระบบการเลี้ยงสุกรขุนทั่วไป และระบบการเลี้ยงหมูหลุม</t>
  </si>
  <si>
    <t>โครงการย่อย1 ลักษณะทางเศรษฐกิจของสุกรขุนที่เกิดจากพ่อพันธุ์ปากช่อง 5 และพ่อพันธุ์ดูร็อค</t>
  </si>
  <si>
    <t>ศูนย์วิจัยและพัฒนาสุกร (0700600024)</t>
  </si>
  <si>
    <t>โครงการย่อย 2 ผลตอบแทนทางเศรษฐกิจของสุกรขุนที่เกิดจากพันธุกรรมสุกรกรมปศุสัตว์ในสภาพการเลี้ยง</t>
  </si>
  <si>
    <t>ศูนย์วิจัยและบำรุงพันธุ์สัตว์หนองกวาง (0700600044)</t>
  </si>
  <si>
    <t>โครงการย่อย3 คุณภาพเนื้อและคุณภาพการบริโภคเนื้อสุกรขุนจากพ่อพันธุ์ปากช่อง 5 ที่เลี้ยงในระบบสุกรขุนทั่วไปและเลี้ยงในระบบหมูหลุม</t>
  </si>
  <si>
    <t>โครงการการพัฒนานวัตกรรมเพื่อช่วยเพิ่มการผลิตและการตลาดในระบบการเลี้ยงกระบือประณีต</t>
  </si>
  <si>
    <t>ศูนย์วิจัยและบำรุงพันธุ์สัตว์พะเยา (0700600039)</t>
  </si>
  <si>
    <t>โครงการคุณภาพซากและผลตอบแทนทางเศรษฐกิจการขุนโคลูกผสม(F1) จากแม่โคนม</t>
  </si>
  <si>
    <t>ศูนย์วิจัยและพัฒนาโคนม (0700600025)</t>
  </si>
  <si>
    <t>โครงการการพัฒนาฝูงพ่อแม่พันธุ์ต้นแบบของแพะพันธุ์ “แดงสุราษฎร์”</t>
  </si>
  <si>
    <t>ศูนย์วิจัยและบำรุงพันธุ์สัตว์สุราษฎร์ธานี (0700600046)</t>
  </si>
  <si>
    <t>โครงการการพัฒนาพันธุ์และการใช้ประโยชน์จากไก่ดำนครไทย</t>
  </si>
  <si>
    <t>ศูนย์วิจัยและพัฒนาสัตว์ปีก (0700600019)</t>
  </si>
  <si>
    <t>รวมทุกโครงการ</t>
  </si>
  <si>
    <t>ชื่อหน่วยงาน  ศูนย์วิจัยและพัฒนาสัตว์ปีก (0700600019)</t>
  </si>
  <si>
    <t>ชื่อหน่วยงาน  ศูนย์วิจัยและพัฒนาสุกร (0700600024)</t>
  </si>
  <si>
    <t>ชื่อหน่วยงาน  ศูนย์วิจัยและพัฒนาโคนม (0700600025)</t>
  </si>
  <si>
    <t>ชื่อหน่วยงาน   ศูนย์วิจัยและบำรุงพันธุ์สัตว์พะเยา (0700600039)</t>
  </si>
  <si>
    <t>ชื่อหน่วยงาน   ศูนย์วิจัยและบำรุงพันธุ์สัตว์ตาก(0700600041)</t>
  </si>
  <si>
    <t>ชื่อหน่วยงาน   ศูนย์วิจัยและบำรุงพันธุ์สัตว์นครสวรรค์ (0700600042)</t>
  </si>
  <si>
    <t>ชื่อหน่วยงาน   ศูนย์วิจัยและบำรุงพันธุ์สัตว์พิษณุโลก (0700600043)</t>
  </si>
  <si>
    <t>ชื่อหน่วยงาน   ศูนย์วิจัยและบำรุงพันธุ์สัตว์หนองกวาง (0700600044)</t>
  </si>
  <si>
    <t>ชื่อหน่วยงาน   ศูนย์วิจัยและบำรุงพันธุ์สัตว์สุราษฎร์ธานี (0700600046)</t>
  </si>
  <si>
    <t>งบประมาณด้านวิทยาศาสตร์ วิจัยและนวัตกรรม ประจำปีงบประมาณ พ.ศ. 2564</t>
  </si>
  <si>
    <t>ประเภท - รายการ</t>
  </si>
  <si>
    <t>การสร้างพ่อเนื้อพันธุ์ตาก</t>
  </si>
  <si>
    <t>ประสิทธิภาพของการใช้พ่อพันธุ์ปากช่อง 5 
เพื่อผลิตสุกรขุนในระบบการเลี่ยงสุกรขุนทั่วไป และระบบการเลี้ยงหมูหลุม</t>
  </si>
  <si>
    <t>การพัฒนานวัตกรรมเพื่อช่วยเพิ่มการผลิตและการตลาดในระบบการเลี้ยงกระบือประณีต</t>
  </si>
  <si>
    <t>คุณภาพซากและผลตอบแทนทางเศรษฐกิจการขุนโคลูกผสม(F1) จากแม่โคนม</t>
  </si>
  <si>
    <t>การพัฒนาฝูงพ่อแม่พันธุ์ต้นแบบของแพะพันธุ์ “แดงสุราษฎร์”</t>
  </si>
  <si>
    <t>การพัฒนาพันธุ์และใช้ประโยชน์ไก่ดำนครไทย</t>
  </si>
  <si>
    <t>รวมทั้งสิ้น
(สพพ.)</t>
  </si>
  <si>
    <t>โครงการ การทดสอบลูกของพ่อโคพันธุ์ตากจากการวิเคราะห์ระหว่างฝูงของหลายลักษณะโดยใช้เทคนิค BLUP</t>
  </si>
  <si>
    <t>ลักษณะทางเศรษฐกิจของสุกรขุนที่เกิดจากพ่อพันธุ์ปากช่อง 5 และพ่อพันธุ์ดูร็อค</t>
  </si>
  <si>
    <t>ผลตอบแทนทางเศรษฐกิจของสุกรขุนที่เกิดจากพันธุกรรมสุกรกรมปศุสัตว์ในสภาพการเลี้ยง</t>
  </si>
  <si>
    <t>คุณภาพเนื้อและคุณภาพการบริโภคเนื้อสุกรขุนจากพ่อพันธุ์ปากช่อง 5 ที่เลี้ยงในระบบสุกรขุนทั่วไปและเลี้ยงในระบบหมูหลุม</t>
  </si>
  <si>
    <t>รวม</t>
  </si>
  <si>
    <t>ค่าตอบแทน ใช้สอย และวัสดุ</t>
  </si>
  <si>
    <t>ค่าตอบแทน (ระบุ)</t>
  </si>
  <si>
    <t xml:space="preserve"> - ค่าอาหารทำการนอกเวลา</t>
  </si>
  <si>
    <t>ค่าใช้สอย (ระบุ)</t>
  </si>
  <si>
    <t xml:space="preserve"> - ค่าเบี้ยเลี้ยง ค่าเช่าที่พักและพาหนะ</t>
  </si>
  <si>
    <t xml:space="preserve"> - ค่าซ่อมแซมยานพาหนะและขนส่ง</t>
  </si>
  <si>
    <t xml:space="preserve"> - ค่าเช่าทรัพย์สิน</t>
  </si>
  <si>
    <t xml:space="preserve"> - ค่าจ้างเหมาบริการ</t>
  </si>
  <si>
    <t xml:space="preserve"> - ค่าใช้จ่ายในการสัมมนาและฝึกอบรม</t>
  </si>
  <si>
    <t>ค่าวัสดุ (ระบุ)</t>
  </si>
  <si>
    <t xml:space="preserve"> - วัสดุสำนักงาน</t>
  </si>
  <si>
    <t xml:space="preserve"> - วัสดุเชื้อเพลิงและหล่อลื่น</t>
  </si>
  <si>
    <t xml:space="preserve"> - วัสดุเวชภัณฑ์</t>
  </si>
  <si>
    <t xml:space="preserve"> - วัสดุวิทยาศาสตร์และการแพทย์</t>
  </si>
  <si>
    <t xml:space="preserve"> - วัสดุคอมพิวเตอร์</t>
  </si>
  <si>
    <t xml:space="preserve"> - วัสดุการเกษตร</t>
  </si>
  <si>
    <t>ค่าครุภัณฑ์</t>
  </si>
  <si>
    <t xml:space="preserve"> - ครุภัณฑ์วิทยาศาสตร์</t>
  </si>
  <si>
    <t>โครงการ</t>
  </si>
  <si>
    <t>ศูนย์ต้นทุน</t>
  </si>
  <si>
    <t>หน่วยงาน</t>
  </si>
  <si>
    <t>งวดที่ 1</t>
  </si>
  <si>
    <t>งวดที่ 2</t>
  </si>
  <si>
    <t>งวดที่ 3</t>
  </si>
  <si>
    <t>รวมทั้งสิ้น
(หน่วยงาน)</t>
  </si>
  <si>
    <t>รวมทั้งสิ้น
(โครงการ)</t>
  </si>
  <si>
    <t>0700600017</t>
  </si>
  <si>
    <t>0700600041</t>
  </si>
  <si>
    <t>ศูนย์วิจัยและบำรุงพันธุ์สัตว์ตาก</t>
  </si>
  <si>
    <t>0700600042</t>
  </si>
  <si>
    <t>ศูนย์วิจัยและบำรุงพันธุ์สัตว์นครสวรรค์</t>
  </si>
  <si>
    <t>0700600043</t>
  </si>
  <si>
    <t>ศูนย์วิจัยและบำรุงพันธุ์สัตว์พิษณุโลก</t>
  </si>
  <si>
    <t>0700600295</t>
  </si>
  <si>
    <t>สถานีทดสอบสมรรถภาพและฝึกสัตว์พ่อพันธุ์ผสมเทียมขอนแก่น</t>
  </si>
  <si>
    <t>0700600024</t>
  </si>
  <si>
    <t>ศูนย์วิจัยและพัฒนาสุกร</t>
  </si>
  <si>
    <t>0700600044</t>
  </si>
  <si>
    <t>ศูนย์วิจัยและบำรุงพันธุ์สัตว์หนองกวาง</t>
  </si>
  <si>
    <t>0700600039</t>
  </si>
  <si>
    <t>ศูนย์วิจัยและบำรุงพันธุ์สัตว์พะเยา</t>
  </si>
  <si>
    <t>0700600025</t>
  </si>
  <si>
    <t>ศูนย์วิจัยและพัฒนาโคนม</t>
  </si>
  <si>
    <t>0700600046</t>
  </si>
  <si>
    <t>ศูนย์วิจัยและบำรุงพันธุ์สัตว์สุราษฎร์ธานี</t>
  </si>
  <si>
    <t>0700600019</t>
  </si>
  <si>
    <t>ศูนย์วิจัยและพัฒนาสัตว์ปีก</t>
  </si>
  <si>
    <t>รายละเอียดการจัดสรรเงินงบประมาณด้านวิทยาศาสตร์ วิจัยและนวัตกรรม ประจำปีงบประมาณ พ.ศ. 2564 (สกสว.)</t>
  </si>
  <si>
    <t>โครงการวิจัยของสำนักพัฒนาพันธุ์สัตว์</t>
  </si>
  <si>
    <t>ลำดับ
ที่</t>
  </si>
  <si>
    <t>รหัสเจ้าของบัญชี
เงินฝากคลัง</t>
  </si>
  <si>
    <t>ชื่อเจ้าของบัญชี
เงินฝากคลัง</t>
  </si>
  <si>
    <t>ชื่อหน่วยงาน</t>
  </si>
  <si>
    <t>-/+</t>
  </si>
  <si>
    <t>รหัส
เงินฝากคลัง</t>
  </si>
  <si>
    <t>แหล่ง
ของเงิน</t>
  </si>
  <si>
    <t>รหัสงบประมาณ</t>
  </si>
  <si>
    <t>รหัส
กิจกรรมหลัก</t>
  </si>
  <si>
    <t>จำนวนเงิน</t>
  </si>
  <si>
    <t>0700600000</t>
  </si>
  <si>
    <t>กรมปศุสัตว์</t>
  </si>
  <si>
    <t>-</t>
  </si>
  <si>
    <t>00789</t>
  </si>
  <si>
    <t>6426000</t>
  </si>
  <si>
    <t>07006</t>
  </si>
  <si>
    <t>P1000</t>
  </si>
  <si>
    <t>+</t>
  </si>
  <si>
    <t>10789</t>
  </si>
  <si>
    <t>P2500</t>
  </si>
  <si>
    <t>P3000</t>
  </si>
  <si>
    <t>P5600</t>
  </si>
  <si>
    <t>P6300</t>
  </si>
  <si>
    <t>P6000</t>
  </si>
  <si>
    <t>P6500</t>
  </si>
  <si>
    <t>P7000</t>
  </si>
  <si>
    <t>P8400</t>
  </si>
  <si>
    <t>งวดที่ 2 ครั้งที่ 1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</si>
  <si>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</si>
  <si>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</si>
  <si>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</si>
  <si>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</si>
  <si>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</si>
  <si>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</si>
  <si>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</si>
  <si>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</si>
  <si>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</si>
  <si>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</si>
  <si>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</si>
  <si>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0700600136</t>
  </si>
  <si>
    <t>ศูนย์วิจัยการผสมเทียมและเทคโนโลยีชีวภาพขอนแก่น</t>
  </si>
  <si>
    <t>P4000</t>
  </si>
  <si>
    <t>สถานีทดสอบสมรรถภาพและฝึกสัตว์พ่อพันธุ์ผสมเทียมขอนแก่นศูนย์วิจัยและบำรุงพันธุ์สัตว์พิษณุโลก (0700600295)</t>
  </si>
  <si>
    <t>สถานีทดสอบสมรรถภาพและฝึกสัตว์พ่อพันธุ์ผสมเทียมขอนแก่น (0700600295)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</si>
</sst>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</numFmts>
  <fonts count="22" x14ac:knownFonts="1">
    <font>
      <sz val="11"/>
      <color theme="1"/>
      <name val="Tahoma"/>
      <family val="2"/>
      <scheme val="minor"/>
    </font>
    <font>
      <sz val="10"/>
      <name val="Arial"/>
      <family val="2"/>
    </font>
    <font>
      <b/>
      <sz val="15"/>
      <name val="TH SarabunPSK"/>
      <family val="2"/>
    </font>
    <font>
      <sz val="15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5"/>
      <color theme="1"/>
      <name val="TH SarabunPSK"/>
      <family val="2"/>
    </font>
    <font>
      <sz val="15"/>
      <name val="TH SarabunPSK"/>
      <family val="2"/>
    </font>
    <font>
      <sz val="15"/>
      <color theme="1"/>
      <name val="Tahoma"/>
      <family val="2"/>
      <charset val="222"/>
      <scheme val="minor"/>
    </font>
    <font>
      <sz val="15"/>
      <name val="Tahoma"/>
      <family val="2"/>
      <charset val="222"/>
      <scheme val="minor"/>
    </font>
    <font>
      <sz val="14"/>
      <name val="TH SarabunPSK"/>
      <family val="2"/>
    </font>
    <font>
      <sz val="14"/>
      <name val="Cordia New"/>
      <family val="2"/>
    </font>
    <font>
      <sz val="14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b/>
      <sz val="22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0" fillId="0" borderId="0"/>
    <xf numFmtId="0" fontId="10" fillId="0" borderId="0"/>
    <xf numFmtId="187" fontId="14" fillId="0" borderId="0" applyFont="0" applyFill="0" applyBorder="0" applyAlignment="0" applyProtection="0"/>
    <xf numFmtId="0" fontId="1" fillId="0" borderId="0"/>
    <xf numFmtId="0" fontId="4" fillId="0" borderId="0"/>
  </cellStyleXfs>
  <cellXfs count="151">
    <xf numFmtId="0" fontId="0" fillId="0" borderId="0" xfId="0"/>
    <xf numFmtId="49" fontId="2" fillId="0" borderId="0" xfId="1" applyNumberFormat="1" applyFont="1" applyProtection="1">
      <protection locked="0"/>
    </xf>
    <xf numFmtId="43" fontId="3" fillId="0" borderId="0" xfId="2" applyFont="1"/>
    <xf numFmtId="0" fontId="3" fillId="0" borderId="0" xfId="3" applyFont="1"/>
    <xf numFmtId="0" fontId="5" fillId="0" borderId="0" xfId="3" applyFont="1"/>
    <xf numFmtId="0" fontId="5" fillId="0" borderId="0" xfId="3" applyFont="1" applyAlignment="1"/>
    <xf numFmtId="49" fontId="2" fillId="2" borderId="0" xfId="1" applyNumberFormat="1" applyFont="1" applyFill="1"/>
    <xf numFmtId="43" fontId="6" fillId="0" borderId="0" xfId="2" applyFont="1" applyProtection="1">
      <protection locked="0"/>
    </xf>
    <xf numFmtId="3" fontId="6" fillId="0" borderId="0" xfId="1" applyNumberFormat="1" applyFont="1" applyProtection="1">
      <protection locked="0"/>
    </xf>
    <xf numFmtId="43" fontId="6" fillId="0" borderId="0" xfId="4" applyFont="1" applyFill="1" applyProtection="1">
      <protection locked="0"/>
    </xf>
    <xf numFmtId="43" fontId="6" fillId="0" borderId="0" xfId="4" applyFont="1" applyFill="1" applyAlignment="1" applyProtection="1">
      <alignment vertical="center"/>
      <protection locked="0"/>
    </xf>
    <xf numFmtId="43" fontId="6" fillId="3" borderId="6" xfId="2" applyFont="1" applyFill="1" applyBorder="1" applyAlignment="1" applyProtection="1">
      <alignment horizontal="center" vertical="center"/>
      <protection locked="0"/>
    </xf>
    <xf numFmtId="49" fontId="6" fillId="0" borderId="0" xfId="4" applyNumberFormat="1" applyFont="1" applyFill="1" applyAlignment="1" applyProtection="1">
      <alignment vertical="center"/>
      <protection locked="0"/>
    </xf>
    <xf numFmtId="49" fontId="2" fillId="0" borderId="6" xfId="1" applyNumberFormat="1" applyFont="1" applyBorder="1" applyAlignment="1" applyProtection="1">
      <alignment vertical="center"/>
      <protection locked="0"/>
    </xf>
    <xf numFmtId="43" fontId="2" fillId="0" borderId="6" xfId="2" applyFont="1" applyBorder="1" applyAlignment="1">
      <alignment vertical="center"/>
    </xf>
    <xf numFmtId="49" fontId="2" fillId="0" borderId="7" xfId="1" applyNumberFormat="1" applyFont="1" applyBorder="1" applyProtection="1">
      <protection locked="0"/>
    </xf>
    <xf numFmtId="43" fontId="2" fillId="0" borderId="7" xfId="2" applyFont="1" applyBorder="1"/>
    <xf numFmtId="49" fontId="6" fillId="0" borderId="7" xfId="1" applyNumberFormat="1" applyFont="1" applyBorder="1" applyProtection="1">
      <protection locked="0"/>
    </xf>
    <xf numFmtId="43" fontId="6" fillId="0" borderId="7" xfId="2" applyFont="1" applyBorder="1"/>
    <xf numFmtId="49" fontId="2" fillId="0" borderId="7" xfId="1" applyNumberFormat="1" applyFont="1" applyBorder="1" applyAlignment="1" applyProtection="1">
      <alignment horizontal="center"/>
      <protection locked="0"/>
    </xf>
    <xf numFmtId="43" fontId="6" fillId="0" borderId="7" xfId="2" applyFont="1" applyBorder="1" applyProtection="1">
      <protection locked="0"/>
    </xf>
    <xf numFmtId="49" fontId="2" fillId="0" borderId="7" xfId="1" applyNumberFormat="1" applyFont="1" applyBorder="1"/>
    <xf numFmtId="49" fontId="6" fillId="0" borderId="8" xfId="1" applyNumberFormat="1" applyFont="1" applyBorder="1"/>
    <xf numFmtId="43" fontId="6" fillId="0" borderId="8" xfId="2" applyFont="1" applyBorder="1"/>
    <xf numFmtId="43" fontId="6" fillId="0" borderId="8" xfId="2" applyFont="1" applyBorder="1" applyProtection="1">
      <protection locked="0"/>
    </xf>
    <xf numFmtId="49" fontId="2" fillId="4" borderId="0" xfId="1" applyNumberFormat="1" applyFont="1" applyFill="1" applyProtection="1">
      <protection locked="0"/>
    </xf>
    <xf numFmtId="43" fontId="6" fillId="0" borderId="0" xfId="2" applyFont="1" applyFill="1" applyProtection="1">
      <protection locked="0"/>
    </xf>
    <xf numFmtId="3" fontId="6" fillId="0" borderId="0" xfId="1" applyNumberFormat="1" applyFont="1" applyFill="1" applyProtection="1">
      <protection locked="0"/>
    </xf>
    <xf numFmtId="2" fontId="6" fillId="0" borderId="0" xfId="1" applyNumberFormat="1" applyFont="1" applyFill="1" applyProtection="1">
      <protection locked="0"/>
    </xf>
    <xf numFmtId="49" fontId="6" fillId="0" borderId="0" xfId="1" applyNumberFormat="1" applyFont="1" applyFill="1" applyProtection="1">
      <protection locked="0"/>
    </xf>
    <xf numFmtId="2" fontId="6" fillId="0" borderId="0" xfId="1" applyNumberFormat="1" applyFont="1" applyAlignment="1" applyProtection="1">
      <alignment vertical="center"/>
      <protection locked="0"/>
    </xf>
    <xf numFmtId="49" fontId="6" fillId="0" borderId="0" xfId="1" applyNumberFormat="1" applyFont="1" applyAlignment="1" applyProtection="1">
      <alignment vertical="center"/>
      <protection locked="0"/>
    </xf>
    <xf numFmtId="43" fontId="6" fillId="5" borderId="7" xfId="2" applyFont="1" applyFill="1" applyBorder="1" applyProtection="1">
      <protection locked="0"/>
    </xf>
    <xf numFmtId="0" fontId="5" fillId="0" borderId="0" xfId="3" applyFont="1" applyAlignment="1">
      <alignment horizontal="left"/>
    </xf>
    <xf numFmtId="49" fontId="6" fillId="0" borderId="7" xfId="1" applyNumberFormat="1" applyFont="1" applyBorder="1"/>
    <xf numFmtId="49" fontId="2" fillId="0" borderId="7" xfId="1" applyNumberFormat="1" applyFont="1" applyBorder="1" applyAlignment="1">
      <alignment horizontal="center"/>
    </xf>
    <xf numFmtId="43" fontId="6" fillId="0" borderId="7" xfId="2" applyFont="1" applyFill="1" applyBorder="1" applyProtection="1">
      <protection locked="0"/>
    </xf>
    <xf numFmtId="0" fontId="6" fillId="0" borderId="0" xfId="3" applyFont="1"/>
    <xf numFmtId="43" fontId="5" fillId="0" borderId="0" xfId="2" applyFont="1"/>
    <xf numFmtId="43" fontId="7" fillId="0" borderId="0" xfId="2" applyFont="1"/>
    <xf numFmtId="0" fontId="7" fillId="0" borderId="0" xfId="3" applyFont="1"/>
    <xf numFmtId="43" fontId="5" fillId="0" borderId="0" xfId="2" applyFont="1" applyAlignment="1">
      <alignment horizontal="left"/>
    </xf>
    <xf numFmtId="49" fontId="6" fillId="0" borderId="7" xfId="1" applyNumberFormat="1" applyFont="1" applyBorder="1" applyAlignment="1">
      <alignment horizontal="center"/>
    </xf>
    <xf numFmtId="0" fontId="8" fillId="0" borderId="0" xfId="3" applyFont="1"/>
    <xf numFmtId="43" fontId="9" fillId="0" borderId="0" xfId="2" applyFont="1" applyProtection="1">
      <protection locked="0"/>
    </xf>
    <xf numFmtId="43" fontId="10" fillId="0" borderId="0" xfId="2" applyFont="1"/>
    <xf numFmtId="0" fontId="10" fillId="0" borderId="0" xfId="5"/>
    <xf numFmtId="0" fontId="11" fillId="0" borderId="0" xfId="3" applyFont="1"/>
    <xf numFmtId="2" fontId="12" fillId="0" borderId="0" xfId="1" applyNumberFormat="1" applyFont="1"/>
    <xf numFmtId="43" fontId="12" fillId="0" borderId="0" xfId="2" applyFont="1"/>
    <xf numFmtId="43" fontId="12" fillId="0" borderId="0" xfId="2" applyFont="1" applyProtection="1">
      <protection locked="0"/>
    </xf>
    <xf numFmtId="43" fontId="9" fillId="0" borderId="0" xfId="2" applyFont="1"/>
    <xf numFmtId="0" fontId="13" fillId="0" borderId="0" xfId="3" applyFont="1"/>
    <xf numFmtId="49" fontId="12" fillId="2" borderId="0" xfId="1" applyNumberFormat="1" applyFont="1" applyFill="1"/>
    <xf numFmtId="0" fontId="10" fillId="0" borderId="0" xfId="6"/>
    <xf numFmtId="49" fontId="2" fillId="0" borderId="6" xfId="1" applyNumberFormat="1" applyFont="1" applyBorder="1" applyAlignment="1">
      <alignment vertical="center"/>
    </xf>
    <xf numFmtId="43" fontId="2" fillId="0" borderId="6" xfId="2" applyFont="1" applyFill="1" applyBorder="1" applyAlignment="1">
      <alignment vertical="center"/>
    </xf>
    <xf numFmtId="43" fontId="9" fillId="0" borderId="7" xfId="2" applyFont="1" applyBorder="1" applyProtection="1">
      <protection locked="0"/>
    </xf>
    <xf numFmtId="43" fontId="9" fillId="0" borderId="7" xfId="2" applyFont="1" applyBorder="1"/>
    <xf numFmtId="43" fontId="6" fillId="0" borderId="7" xfId="2" applyFont="1" applyFill="1" applyBorder="1"/>
    <xf numFmtId="49" fontId="2" fillId="0" borderId="0" xfId="1" applyNumberFormat="1" applyFont="1" applyBorder="1"/>
    <xf numFmtId="43" fontId="6" fillId="0" borderId="0" xfId="2" applyFont="1" applyBorder="1"/>
    <xf numFmtId="43" fontId="2" fillId="0" borderId="0" xfId="2" applyFont="1" applyBorder="1" applyProtection="1">
      <protection locked="0"/>
    </xf>
    <xf numFmtId="0" fontId="3" fillId="0" borderId="0" xfId="3" applyFont="1" applyBorder="1"/>
    <xf numFmtId="43" fontId="11" fillId="0" borderId="0" xfId="2" applyFont="1"/>
    <xf numFmtId="43" fontId="3" fillId="0" borderId="7" xfId="2" applyFont="1" applyBorder="1" applyAlignment="1">
      <alignment vertical="center"/>
    </xf>
    <xf numFmtId="43" fontId="3" fillId="0" borderId="7" xfId="2" applyFont="1" applyBorder="1" applyAlignment="1">
      <alignment horizontal="center" vertical="center"/>
    </xf>
    <xf numFmtId="43" fontId="3" fillId="0" borderId="7" xfId="2" applyFont="1" applyBorder="1" applyAlignment="1">
      <alignment horizontal="center"/>
    </xf>
    <xf numFmtId="43" fontId="6" fillId="0" borderId="9" xfId="2" applyFont="1" applyBorder="1" applyProtection="1">
      <protection locked="0"/>
    </xf>
    <xf numFmtId="43" fontId="6" fillId="6" borderId="7" xfId="2" applyFont="1" applyFill="1" applyBorder="1" applyProtection="1">
      <protection locked="0"/>
    </xf>
    <xf numFmtId="49" fontId="6" fillId="0" borderId="8" xfId="1" applyNumberFormat="1" applyFont="1" applyBorder="1" applyProtection="1">
      <protection locked="0"/>
    </xf>
    <xf numFmtId="43" fontId="6" fillId="6" borderId="8" xfId="2" applyFont="1" applyFill="1" applyBorder="1" applyProtection="1">
      <protection locked="0"/>
    </xf>
    <xf numFmtId="0" fontId="15" fillId="0" borderId="0" xfId="8" applyFont="1" applyAlignment="1">
      <alignment vertical="top"/>
    </xf>
    <xf numFmtId="0" fontId="16" fillId="0" borderId="11" xfId="8" applyFont="1" applyBorder="1" applyAlignment="1">
      <alignment horizontal="center" vertical="center" wrapText="1"/>
    </xf>
    <xf numFmtId="0" fontId="17" fillId="0" borderId="0" xfId="8" applyFont="1" applyAlignment="1">
      <alignment vertical="top"/>
    </xf>
    <xf numFmtId="0" fontId="16" fillId="0" borderId="6" xfId="8" applyFont="1" applyBorder="1" applyAlignment="1">
      <alignment horizontal="center" vertical="center" wrapText="1"/>
    </xf>
    <xf numFmtId="0" fontId="17" fillId="0" borderId="14" xfId="8" applyFont="1" applyBorder="1" applyAlignment="1">
      <alignment vertical="top"/>
    </xf>
    <xf numFmtId="0" fontId="17" fillId="0" borderId="0" xfId="8" applyFont="1" applyBorder="1" applyAlignment="1">
      <alignment vertical="top"/>
    </xf>
    <xf numFmtId="188" fontId="16" fillId="7" borderId="5" xfId="2" applyNumberFormat="1" applyFont="1" applyFill="1" applyBorder="1" applyAlignment="1">
      <alignment horizontal="left" vertical="top" shrinkToFit="1"/>
    </xf>
    <xf numFmtId="188" fontId="16" fillId="7" borderId="5" xfId="2" applyNumberFormat="1" applyFont="1" applyFill="1" applyBorder="1" applyAlignment="1">
      <alignment vertical="top" shrinkToFit="1"/>
    </xf>
    <xf numFmtId="188" fontId="16" fillId="8" borderId="6" xfId="2" applyNumberFormat="1" applyFont="1" applyFill="1" applyBorder="1" applyAlignment="1">
      <alignment vertical="top" shrinkToFit="1"/>
    </xf>
    <xf numFmtId="188" fontId="16" fillId="9" borderId="6" xfId="2" applyNumberFormat="1" applyFont="1" applyFill="1" applyBorder="1" applyAlignment="1">
      <alignment vertical="top" shrinkToFit="1"/>
    </xf>
    <xf numFmtId="43" fontId="16" fillId="9" borderId="6" xfId="2" applyFont="1" applyFill="1" applyBorder="1" applyAlignment="1">
      <alignment vertical="top" shrinkToFit="1"/>
    </xf>
    <xf numFmtId="188" fontId="16" fillId="10" borderId="6" xfId="2" applyNumberFormat="1" applyFont="1" applyFill="1" applyBorder="1" applyAlignment="1">
      <alignment vertical="top" shrinkToFit="1"/>
    </xf>
    <xf numFmtId="43" fontId="16" fillId="10" borderId="6" xfId="2" applyFont="1" applyFill="1" applyBorder="1" applyAlignment="1">
      <alignment vertical="top" shrinkToFit="1"/>
    </xf>
    <xf numFmtId="188" fontId="17" fillId="0" borderId="6" xfId="2" applyNumberFormat="1" applyFont="1" applyFill="1" applyBorder="1" applyAlignment="1">
      <alignment vertical="top" shrinkToFit="1"/>
    </xf>
    <xf numFmtId="43" fontId="17" fillId="0" borderId="6" xfId="2" applyFont="1" applyFill="1" applyBorder="1" applyAlignment="1">
      <alignment vertical="top" shrinkToFit="1"/>
    </xf>
    <xf numFmtId="43" fontId="17" fillId="0" borderId="0" xfId="2" applyFont="1" applyAlignment="1">
      <alignment vertical="top"/>
    </xf>
    <xf numFmtId="0" fontId="19" fillId="0" borderId="0" xfId="0" applyFont="1" applyAlignment="1">
      <alignment vertical="top"/>
    </xf>
    <xf numFmtId="49" fontId="20" fillId="0" borderId="6" xfId="4" applyNumberFormat="1" applyFont="1" applyBorder="1" applyAlignment="1">
      <alignment horizontal="center" vertical="top"/>
    </xf>
    <xf numFmtId="49" fontId="20" fillId="0" borderId="6" xfId="0" applyNumberFormat="1" applyFont="1" applyBorder="1" applyAlignment="1">
      <alignment horizontal="center" vertical="top"/>
    </xf>
    <xf numFmtId="43" fontId="20" fillId="0" borderId="6" xfId="2" applyFont="1" applyBorder="1" applyAlignment="1">
      <alignment horizontal="center" vertical="top"/>
    </xf>
    <xf numFmtId="43" fontId="20" fillId="0" borderId="6" xfId="2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/>
    </xf>
    <xf numFmtId="49" fontId="21" fillId="0" borderId="6" xfId="0" applyNumberFormat="1" applyFont="1" applyBorder="1" applyAlignment="1">
      <alignment horizontal="center" vertical="top"/>
    </xf>
    <xf numFmtId="49" fontId="21" fillId="0" borderId="6" xfId="0" applyNumberFormat="1" applyFont="1" applyBorder="1" applyAlignment="1">
      <alignment vertical="top"/>
    </xf>
    <xf numFmtId="43" fontId="21" fillId="0" borderId="6" xfId="2" applyFont="1" applyBorder="1" applyAlignment="1">
      <alignment vertical="top"/>
    </xf>
    <xf numFmtId="0" fontId="21" fillId="0" borderId="0" xfId="0" applyFont="1" applyAlignment="1">
      <alignment vertical="top"/>
    </xf>
    <xf numFmtId="49" fontId="21" fillId="0" borderId="6" xfId="0" applyNumberFormat="1" applyFont="1" applyBorder="1" applyAlignment="1">
      <alignment vertical="top" shrinkToFit="1"/>
    </xf>
    <xf numFmtId="0" fontId="21" fillId="0" borderId="6" xfId="0" applyFont="1" applyBorder="1" applyAlignment="1">
      <alignment horizontal="center" vertical="top"/>
    </xf>
    <xf numFmtId="0" fontId="21" fillId="0" borderId="6" xfId="0" applyFont="1" applyBorder="1" applyAlignment="1">
      <alignment vertical="top" wrapText="1"/>
    </xf>
    <xf numFmtId="43" fontId="20" fillId="0" borderId="6" xfId="2" applyFont="1" applyBorder="1" applyAlignment="1">
      <alignment vertical="top"/>
    </xf>
    <xf numFmtId="0" fontId="20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21" fillId="0" borderId="0" xfId="0" applyFont="1" applyAlignment="1">
      <alignment vertical="top" wrapText="1"/>
    </xf>
    <xf numFmtId="49" fontId="21" fillId="0" borderId="0" xfId="0" applyNumberFormat="1" applyFont="1" applyAlignment="1">
      <alignment horizontal="center" vertical="top"/>
    </xf>
    <xf numFmtId="49" fontId="21" fillId="0" borderId="0" xfId="0" applyNumberFormat="1" applyFont="1" applyAlignment="1">
      <alignment vertical="top"/>
    </xf>
    <xf numFmtId="43" fontId="21" fillId="0" borderId="0" xfId="2" applyFont="1" applyAlignment="1">
      <alignment vertical="top"/>
    </xf>
    <xf numFmtId="1" fontId="16" fillId="0" borderId="0" xfId="0" applyNumberFormat="1" applyFont="1" applyAlignment="1">
      <alignment vertical="top"/>
    </xf>
    <xf numFmtId="0" fontId="21" fillId="0" borderId="0" xfId="0" applyFont="1"/>
    <xf numFmtId="49" fontId="20" fillId="0" borderId="6" xfId="9" applyNumberFormat="1" applyFont="1" applyBorder="1" applyAlignment="1">
      <alignment horizontal="center" vertical="top" wrapText="1"/>
    </xf>
    <xf numFmtId="0" fontId="20" fillId="0" borderId="0" xfId="0" applyFont="1" applyAlignment="1">
      <alignment horizontal="center"/>
    </xf>
    <xf numFmtId="49" fontId="21" fillId="0" borderId="6" xfId="9" applyNumberFormat="1" applyFont="1" applyBorder="1" applyAlignment="1">
      <alignment horizontal="center" vertical="top" wrapText="1"/>
    </xf>
    <xf numFmtId="49" fontId="21" fillId="0" borderId="6" xfId="9" applyNumberFormat="1" applyFont="1" applyBorder="1" applyAlignment="1">
      <alignment vertical="top" wrapText="1"/>
    </xf>
    <xf numFmtId="0" fontId="21" fillId="0" borderId="6" xfId="0" applyFont="1" applyBorder="1"/>
    <xf numFmtId="43" fontId="21" fillId="0" borderId="6" xfId="2" applyFont="1" applyBorder="1"/>
    <xf numFmtId="43" fontId="21" fillId="0" borderId="0" xfId="2" applyFont="1"/>
    <xf numFmtId="187" fontId="21" fillId="0" borderId="6" xfId="7" applyFont="1" applyBorder="1" applyAlignment="1">
      <alignment vertical="top"/>
    </xf>
    <xf numFmtId="0" fontId="15" fillId="0" borderId="0" xfId="8" applyFont="1" applyAlignment="1">
      <alignment vertical="top"/>
    </xf>
    <xf numFmtId="0" fontId="15" fillId="0" borderId="10" xfId="8" applyFont="1" applyBorder="1" applyAlignment="1">
      <alignment horizontal="left" vertical="top"/>
    </xf>
    <xf numFmtId="188" fontId="16" fillId="0" borderId="1" xfId="2" applyNumberFormat="1" applyFont="1" applyFill="1" applyBorder="1" applyAlignment="1">
      <alignment horizontal="center" vertical="center" wrapText="1"/>
    </xf>
    <xf numFmtId="188" fontId="16" fillId="0" borderId="5" xfId="2" applyNumberFormat="1" applyFont="1" applyFill="1" applyBorder="1" applyAlignment="1">
      <alignment horizontal="center" vertical="center" wrapText="1"/>
    </xf>
    <xf numFmtId="0" fontId="16" fillId="0" borderId="11" xfId="8" applyFont="1" applyBorder="1" applyAlignment="1">
      <alignment horizontal="center" vertical="center" wrapText="1"/>
    </xf>
    <xf numFmtId="0" fontId="16" fillId="0" borderId="12" xfId="8" applyFont="1" applyBorder="1" applyAlignment="1">
      <alignment horizontal="center" vertical="center" wrapText="1"/>
    </xf>
    <xf numFmtId="0" fontId="16" fillId="0" borderId="13" xfId="8" applyFont="1" applyBorder="1" applyAlignment="1">
      <alignment horizontal="center" vertical="center" wrapText="1"/>
    </xf>
    <xf numFmtId="0" fontId="16" fillId="0" borderId="1" xfId="8" applyFont="1" applyBorder="1" applyAlignment="1">
      <alignment horizontal="center" vertical="center" wrapText="1"/>
    </xf>
    <xf numFmtId="0" fontId="16" fillId="0" borderId="5" xfId="8" applyFont="1" applyBorder="1" applyAlignment="1">
      <alignment horizontal="center" vertical="center" wrapText="1"/>
    </xf>
    <xf numFmtId="0" fontId="16" fillId="0" borderId="1" xfId="8" applyFont="1" applyFill="1" applyBorder="1" applyAlignment="1">
      <alignment horizontal="center" vertical="center" wrapText="1"/>
    </xf>
    <xf numFmtId="0" fontId="16" fillId="0" borderId="5" xfId="8" applyFont="1" applyFill="1" applyBorder="1" applyAlignment="1">
      <alignment horizontal="center" vertical="center" wrapText="1"/>
    </xf>
    <xf numFmtId="0" fontId="16" fillId="5" borderId="6" xfId="8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top"/>
    </xf>
    <xf numFmtId="0" fontId="20" fillId="0" borderId="3" xfId="0" applyFont="1" applyBorder="1" applyAlignment="1">
      <alignment horizontal="center" vertical="top"/>
    </xf>
    <xf numFmtId="0" fontId="20" fillId="0" borderId="4" xfId="0" applyFont="1" applyBorder="1" applyAlignment="1">
      <alignment horizontal="center" vertical="top"/>
    </xf>
    <xf numFmtId="0" fontId="18" fillId="0" borderId="0" xfId="0" applyFont="1" applyAlignment="1">
      <alignment vertical="top"/>
    </xf>
    <xf numFmtId="0" fontId="18" fillId="0" borderId="10" xfId="0" applyFont="1" applyBorder="1" applyAlignment="1">
      <alignment vertical="top"/>
    </xf>
    <xf numFmtId="0" fontId="20" fillId="0" borderId="6" xfId="0" applyFont="1" applyBorder="1" applyAlignment="1">
      <alignment horizontal="center" vertical="top"/>
    </xf>
    <xf numFmtId="0" fontId="21" fillId="0" borderId="6" xfId="0" applyFont="1" applyBorder="1" applyAlignment="1">
      <alignment horizontal="center" vertical="top"/>
    </xf>
    <xf numFmtId="0" fontId="21" fillId="0" borderId="6" xfId="0" applyFont="1" applyBorder="1" applyAlignment="1">
      <alignment vertical="top" wrapText="1"/>
    </xf>
    <xf numFmtId="43" fontId="21" fillId="0" borderId="6" xfId="2" applyFont="1" applyBorder="1" applyAlignment="1">
      <alignment vertical="top"/>
    </xf>
    <xf numFmtId="49" fontId="16" fillId="0" borderId="0" xfId="0" applyNumberFormat="1" applyFont="1" applyAlignment="1">
      <alignment horizontal="center" vertical="top"/>
    </xf>
    <xf numFmtId="49" fontId="16" fillId="0" borderId="10" xfId="0" applyNumberFormat="1" applyFont="1" applyBorder="1" applyAlignment="1">
      <alignment horizontal="center" vertical="top"/>
    </xf>
    <xf numFmtId="43" fontId="6" fillId="3" borderId="1" xfId="2" applyFont="1" applyFill="1" applyBorder="1" applyAlignment="1" applyProtection="1">
      <alignment horizontal="center" vertical="center" wrapText="1"/>
      <protection locked="0"/>
    </xf>
    <xf numFmtId="43" fontId="6" fillId="3" borderId="5" xfId="2" applyFont="1" applyFill="1" applyBorder="1" applyAlignment="1" applyProtection="1">
      <alignment horizontal="center" vertical="center" wrapText="1"/>
      <protection locked="0"/>
    </xf>
    <xf numFmtId="43" fontId="6" fillId="3" borderId="2" xfId="2" applyFont="1" applyFill="1" applyBorder="1" applyAlignment="1" applyProtection="1">
      <alignment horizontal="center" vertical="center"/>
      <protection locked="0"/>
    </xf>
    <xf numFmtId="43" fontId="6" fillId="3" borderId="3" xfId="2" applyFont="1" applyFill="1" applyBorder="1" applyAlignment="1" applyProtection="1">
      <alignment horizontal="center" vertical="center"/>
      <protection locked="0"/>
    </xf>
    <xf numFmtId="43" fontId="6" fillId="3" borderId="4" xfId="2" applyFont="1" applyFill="1" applyBorder="1" applyAlignment="1" applyProtection="1">
      <alignment horizontal="center" vertical="center"/>
      <protection locked="0"/>
    </xf>
    <xf numFmtId="49" fontId="2" fillId="3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3" borderId="5" xfId="1" applyNumberFormat="1" applyFont="1" applyFill="1" applyBorder="1" applyAlignment="1" applyProtection="1">
      <alignment horizontal="center" vertical="center" wrapText="1"/>
      <protection locked="0"/>
    </xf>
    <xf numFmtId="43" fontId="2" fillId="3" borderId="1" xfId="2" applyFont="1" applyFill="1" applyBorder="1" applyAlignment="1" applyProtection="1">
      <alignment horizontal="center" vertical="center" wrapText="1"/>
      <protection locked="0"/>
    </xf>
    <xf numFmtId="43" fontId="2" fillId="3" borderId="5" xfId="2" applyFont="1" applyFill="1" applyBorder="1" applyAlignment="1" applyProtection="1">
      <alignment horizontal="center" vertical="center" wrapText="1"/>
      <protection locked="0"/>
    </xf>
    <xf numFmtId="0" fontId="5" fillId="0" borderId="0" xfId="3" applyFont="1" applyAlignment="1">
      <alignment horizontal="left"/>
    </xf>
  </cellXfs>
  <cellStyles count="10">
    <cellStyle name="Comma 2" xfId="2"/>
    <cellStyle name="Normal 11" xfId="8"/>
    <cellStyle name="Normal 2" xfId="3"/>
    <cellStyle name="เครื่องหมายจุลภาค" xfId="7" builtinId="3"/>
    <cellStyle name="จุลภาค 2" xfId="4"/>
    <cellStyle name="ปกติ" xfId="0" builtinId="0"/>
    <cellStyle name="ปกติ 10 2" xfId="9"/>
    <cellStyle name="ปกติ 2" xfId="6"/>
    <cellStyle name="ปกติ 3" xfId="5"/>
    <cellStyle name="ปกติ_แผนการเบิกจ่าย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a-twarya\Personal\INVOICEprototyp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3626;&#3656;&#3623;&#3609;&#3610;&#3640;&#3588;&#3588;&#3621;\&#3613;&#3638;&#3585;&#3629;&#3610;&#3619;&#3617;54\&#3649;&#3610;&#3610;&#3585;10-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64.29\budget_01\&#3613;&#3638;&#3585;&#3629;&#3610;&#3619;&#3617;54\&#3649;&#3610;&#3610;&#3585;10-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64.29\budget_01\Ying\&#3591;&#3610;&#3611;&#3619;&#3632;&#3617;&#3634;&#3603;%20&#3611;&#3637;%202563\&#3611;&#3619;&#3633;&#3610;&#3621;&#3604;%20&#3588;&#3619;&#3640;&#3616;&#3633;&#3603;&#3601;&#3660;&#3611;&#3637;%2062%20OK\&#3585;.%20&#3629;&#3634;&#3627;&#3634;&#3619;&#3626;&#3633;&#3605;&#3623;&#366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585;&#3621;&#3640;&#3656;&#3617;&#3648;&#3591;&#3636;&#3609;&#3607;&#3640;&#3609;\&#3648;&#3591;&#3636;&#3609;&#3607;&#3640;&#3609;&#3623;&#3636;&#3592;&#3633;&#3618;\&#3648;&#3591;&#3636;&#3609;&#3607;&#3640;&#3609;&#3623;&#3636;&#3592;&#3633;&#3618;&#3611;&#3637;%2064\&#3649;&#3612;&#3609;64%20&#3649;&#3618;&#3585;&#3648;&#3593;&#3614;&#3634;&#3632;&#3627;&#3609;&#3656;&#3623;&#3618;&#3607;&#3637;&#3656;&#3617;&#3637;\&#3616;&#3634;&#3614;&#3619;&#3623;&#3617;%20&#3611;&#3637;%202564%20&#3607;&#3637;&#3656;&#3652;&#3604;&#3657;&#3619;&#3633;&#3610;&#3585;&#3634;&#3619;&#3592;&#3633;&#3604;&#3626;&#3619;&#361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Invoice"/>
      <sheetName val="Macros"/>
      <sheetName val="ATW"/>
      <sheetName val="Lock"/>
      <sheetName val="Intl Data Table"/>
      <sheetName val="TemplateInformation"/>
      <sheetName val="Purchase Order"/>
      <sheetName val="Customize Your Purchase Order"/>
      <sheetName val="Main Sum (Hotel &amp; Residences)"/>
      <sheetName val="Cost Data"/>
      <sheetName val="Material"/>
      <sheetName val="2_3_1 อาคาร"/>
      <sheetName val="EXF"/>
      <sheetName val="Progress-All"/>
      <sheetName val="C(1)"/>
      <sheetName val="D&amp;E(1)"/>
      <sheetName val="สรุปราคา (EMC)"/>
      <sheetName val="cov-estimate"/>
      <sheetName val="Cost_Categories"/>
      <sheetName val="AutoOpen_Stub_Data"/>
      <sheetName val="Intl_Data_Table"/>
      <sheetName val="HVAC"/>
      <sheetName val="Purchase_Order"/>
      <sheetName val="Customize_Your_Purchase_Order"/>
      <sheetName val="SH-D"/>
      <sheetName val="basic rate"/>
      <sheetName val="ค่าวัสดุ"/>
      <sheetName val="Main_Sum_(Hotel_&amp;_Residences)"/>
      <sheetName val="Cost_Data"/>
      <sheetName val="2_3_1_อาคาร"/>
      <sheetName val="สรุปราคา_(EMC)"/>
      <sheetName val="INVOICEprototype1"/>
      <sheetName val="List"/>
      <sheetName val="SH-G"/>
      <sheetName val="SH-C"/>
      <sheetName val="Mat"/>
      <sheetName val="PRICE LIST"/>
      <sheetName val="BOX Cryostat Details"/>
      <sheetName val="Driver Linac Layout"/>
      <sheetName val="Inputs"/>
      <sheetName val="Magnet Details"/>
      <sheetName val="MASTER"/>
      <sheetName val="Assumption"/>
      <sheetName val="AutoOpen_Stub_Data3"/>
      <sheetName val="Intl_Data_Table3"/>
      <sheetName val="Purchase_Order3"/>
      <sheetName val="Customize_Your_Purchase_Order3"/>
      <sheetName val="Main_Sum_(Hotel_&amp;_Residences)3"/>
      <sheetName val="Cost_Data3"/>
      <sheetName val="2_3_1_อาคาร3"/>
      <sheetName val="สรุปราคา_(EMC)3"/>
      <sheetName val="basic_rate2"/>
      <sheetName val="PRICE_LIST2"/>
      <sheetName val="BOX_Cryostat_Details2"/>
      <sheetName val="Driver_Linac_Layout2"/>
      <sheetName val="Magnet_Details2"/>
      <sheetName val="AutoOpen_Stub_Data1"/>
      <sheetName val="Intl_Data_Table1"/>
      <sheetName val="Purchase_Order1"/>
      <sheetName val="Customize_Your_Purchase_Order1"/>
      <sheetName val="Main_Sum_(Hotel_&amp;_Residences)1"/>
      <sheetName val="Cost_Data1"/>
      <sheetName val="2_3_1_อาคาร1"/>
      <sheetName val="สรุปราคา_(EMC)1"/>
      <sheetName val="basic_rate"/>
      <sheetName val="PRICE_LIST"/>
      <sheetName val="BOX_Cryostat_Details"/>
      <sheetName val="Driver_Linac_Layout"/>
      <sheetName val="Magnet_Details"/>
      <sheetName val="AutoOpen_Stub_Data2"/>
      <sheetName val="Intl_Data_Table2"/>
      <sheetName val="Purchase_Order2"/>
      <sheetName val="Customize_Your_Purchase_Order2"/>
      <sheetName val="Main_Sum_(Hotel_&amp;_Residences)2"/>
      <sheetName val="Cost_Data2"/>
      <sheetName val="2_3_1_อาคาร2"/>
      <sheetName val="สรุปราคา_(EMC)2"/>
      <sheetName val="basic_rate1"/>
      <sheetName val="PRICE_LIST1"/>
      <sheetName val="BOX_Cryostat_Details1"/>
      <sheetName val="Driver_Linac_Layout1"/>
      <sheetName val="Magnet_Detail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บบก.10"/>
      <sheetName val="แบบก.11"/>
      <sheetName val="แบบก.12"/>
      <sheetName val="ต่อหน่วย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บบก.10"/>
      <sheetName val="แบบก.11"/>
      <sheetName val="แบบก.12"/>
      <sheetName val="ต่อหน่วย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หลายหลาก"/>
      <sheetName val="วิจัย"/>
      <sheetName val="Seedhub"/>
      <sheetName val="อาหารสัตว์"/>
      <sheetName val="ที่อยู่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กสส. ภาพรวม64"/>
      <sheetName val="สสช. ภาพรวม64"/>
      <sheetName val="สทป. ภาพรวม64"/>
      <sheetName val="สพพ. ภาพรวม64"/>
      <sheetName val="สอส. ภาพรวม64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BC28"/>
  <sheetViews>
    <sheetView zoomScale="80" zoomScaleNormal="80" workbookViewId="0">
      <selection sqref="A1:K1"/>
    </sheetView>
  </sheetViews>
  <sheetFormatPr defaultColWidth="5.125" defaultRowHeight="24" x14ac:dyDescent="0.2"/>
  <cols>
    <col min="1" max="1" width="28.375" style="74" bestFit="1" customWidth="1"/>
    <col min="2" max="2" width="20" style="74" customWidth="1"/>
    <col min="3" max="5" width="20.25" style="74" customWidth="1"/>
    <col min="6" max="6" width="15.25" style="87" customWidth="1"/>
    <col min="7" max="10" width="16.625" style="74" customWidth="1"/>
    <col min="11" max="11" width="13" style="74" customWidth="1"/>
    <col min="12" max="140" width="9.125" style="74" customWidth="1"/>
    <col min="141" max="141" width="5.625" style="74" bestFit="1" customWidth="1"/>
    <col min="142" max="142" width="50.75" style="74" customWidth="1"/>
    <col min="143" max="146" width="9.125" style="74" customWidth="1"/>
    <col min="147" max="148" width="12.75" style="74" bestFit="1" customWidth="1"/>
    <col min="149" max="149" width="11.625" style="74" bestFit="1" customWidth="1"/>
    <col min="150" max="150" width="8.125" style="74" bestFit="1" customWidth="1"/>
    <col min="151" max="152" width="9.875" style="74" bestFit="1" customWidth="1"/>
    <col min="153" max="153" width="9.625" style="74" bestFit="1" customWidth="1"/>
    <col min="154" max="154" width="8.125" style="74" bestFit="1" customWidth="1"/>
    <col min="155" max="156" width="9" style="74" bestFit="1" customWidth="1"/>
    <col min="157" max="157" width="9.625" style="74" bestFit="1" customWidth="1"/>
    <col min="158" max="158" width="8.125" style="74" bestFit="1" customWidth="1"/>
    <col min="159" max="160" width="9" style="74" bestFit="1" customWidth="1"/>
    <col min="161" max="161" width="9.625" style="74" bestFit="1" customWidth="1"/>
    <col min="162" max="162" width="8.125" style="74" bestFit="1" customWidth="1"/>
    <col min="163" max="164" width="14" style="74" bestFit="1" customWidth="1"/>
    <col min="165" max="165" width="12.75" style="74" bestFit="1" customWidth="1"/>
    <col min="166" max="166" width="8.625" style="74" bestFit="1" customWidth="1"/>
    <col min="167" max="168" width="14" style="74" bestFit="1" customWidth="1"/>
    <col min="169" max="169" width="12.75" style="74" bestFit="1" customWidth="1"/>
    <col min="170" max="170" width="8.625" style="74" bestFit="1" customWidth="1"/>
    <col min="171" max="172" width="9" style="74" bestFit="1" customWidth="1"/>
    <col min="173" max="173" width="9.625" style="74" bestFit="1" customWidth="1"/>
    <col min="174" max="174" width="8.125" style="74" bestFit="1" customWidth="1"/>
    <col min="175" max="176" width="9" style="74" bestFit="1" customWidth="1"/>
    <col min="177" max="177" width="9.625" style="74" bestFit="1" customWidth="1"/>
    <col min="178" max="178" width="8.125" style="74" bestFit="1" customWidth="1"/>
    <col min="179" max="180" width="9" style="74" bestFit="1" customWidth="1"/>
    <col min="181" max="181" width="9.625" style="74" bestFit="1" customWidth="1"/>
    <col min="182" max="182" width="8.125" style="74" bestFit="1" customWidth="1"/>
    <col min="183" max="186" width="9.125" style="74" customWidth="1"/>
    <col min="187" max="188" width="9" style="74" bestFit="1" customWidth="1"/>
    <col min="189" max="189" width="9.625" style="74" bestFit="1" customWidth="1"/>
    <col min="190" max="190" width="8.125" style="74" bestFit="1" customWidth="1"/>
    <col min="191" max="191" width="9.875" style="74" bestFit="1" customWidth="1"/>
    <col min="192" max="193" width="11.625" style="74" bestFit="1" customWidth="1"/>
    <col min="194" max="194" width="10.125" style="74" bestFit="1" customWidth="1"/>
    <col min="195" max="212" width="9.125" style="74" customWidth="1"/>
    <col min="213" max="221" width="5.125" style="74"/>
    <col min="222" max="222" width="5.625" style="74" bestFit="1" customWidth="1"/>
    <col min="223" max="223" width="50.75" style="74" customWidth="1"/>
    <col min="224" max="224" width="9.875" style="74" customWidth="1"/>
    <col min="225" max="225" width="11.625" style="74" bestFit="1" customWidth="1"/>
    <col min="226" max="226" width="11.625" style="74" customWidth="1"/>
    <col min="227" max="227" width="10.125" style="74" customWidth="1"/>
    <col min="228" max="228" width="9.875" style="74" bestFit="1" customWidth="1"/>
    <col min="229" max="230" width="11.625" style="74" bestFit="1" customWidth="1"/>
    <col min="231" max="231" width="10.125" style="74" bestFit="1" customWidth="1"/>
    <col min="232" max="232" width="9.875" style="74" bestFit="1" customWidth="1"/>
    <col min="233" max="234" width="11.625" style="74" bestFit="1" customWidth="1"/>
    <col min="235" max="235" width="10.125" style="74" bestFit="1" customWidth="1"/>
    <col min="236" max="236" width="9.875" style="74" bestFit="1" customWidth="1"/>
    <col min="237" max="238" width="11.625" style="74" bestFit="1" customWidth="1"/>
    <col min="239" max="239" width="10.125" style="74" bestFit="1" customWidth="1"/>
    <col min="240" max="240" width="11.125" style="74" customWidth="1"/>
    <col min="241" max="241" width="13.125" style="74" customWidth="1"/>
    <col min="242" max="242" width="9.875" style="74" bestFit="1" customWidth="1"/>
    <col min="243" max="244" width="11.625" style="74" bestFit="1" customWidth="1"/>
    <col min="245" max="245" width="10.125" style="74" bestFit="1" customWidth="1"/>
    <col min="246" max="246" width="9.875" style="74" bestFit="1" customWidth="1"/>
    <col min="247" max="248" width="11.625" style="74" bestFit="1" customWidth="1"/>
    <col min="249" max="249" width="10.125" style="74" bestFit="1" customWidth="1"/>
    <col min="250" max="250" width="9.875" style="74" bestFit="1" customWidth="1"/>
    <col min="251" max="252" width="11.625" style="74" bestFit="1" customWidth="1"/>
    <col min="253" max="253" width="10.125" style="74" bestFit="1" customWidth="1"/>
    <col min="254" max="254" width="9.875" style="74" bestFit="1" customWidth="1"/>
    <col min="255" max="256" width="11.625" style="74" bestFit="1" customWidth="1"/>
    <col min="257" max="257" width="10.125" style="74" bestFit="1" customWidth="1"/>
    <col min="258" max="258" width="13.125" style="74" customWidth="1"/>
    <col min="259" max="259" width="13" style="74" customWidth="1"/>
    <col min="260" max="260" width="11.625" style="74" customWidth="1"/>
    <col min="261" max="261" width="8.75" style="74" customWidth="1"/>
    <col min="262" max="396" width="9.125" style="74" customWidth="1"/>
    <col min="397" max="397" width="5.625" style="74" bestFit="1" customWidth="1"/>
    <col min="398" max="398" width="50.75" style="74" customWidth="1"/>
    <col min="399" max="402" width="9.125" style="74" customWidth="1"/>
    <col min="403" max="404" width="12.75" style="74" bestFit="1" customWidth="1"/>
    <col min="405" max="405" width="11.625" style="74" bestFit="1" customWidth="1"/>
    <col min="406" max="406" width="8.125" style="74" bestFit="1" customWidth="1"/>
    <col min="407" max="408" width="9.875" style="74" bestFit="1" customWidth="1"/>
    <col min="409" max="409" width="9.625" style="74" bestFit="1" customWidth="1"/>
    <col min="410" max="410" width="8.125" style="74" bestFit="1" customWidth="1"/>
    <col min="411" max="412" width="9" style="74" bestFit="1" customWidth="1"/>
    <col min="413" max="413" width="9.625" style="74" bestFit="1" customWidth="1"/>
    <col min="414" max="414" width="8.125" style="74" bestFit="1" customWidth="1"/>
    <col min="415" max="416" width="9" style="74" bestFit="1" customWidth="1"/>
    <col min="417" max="417" width="9.625" style="74" bestFit="1" customWidth="1"/>
    <col min="418" max="418" width="8.125" style="74" bestFit="1" customWidth="1"/>
    <col min="419" max="420" width="14" style="74" bestFit="1" customWidth="1"/>
    <col min="421" max="421" width="12.75" style="74" bestFit="1" customWidth="1"/>
    <col min="422" max="422" width="8.625" style="74" bestFit="1" customWidth="1"/>
    <col min="423" max="424" width="14" style="74" bestFit="1" customWidth="1"/>
    <col min="425" max="425" width="12.75" style="74" bestFit="1" customWidth="1"/>
    <col min="426" max="426" width="8.625" style="74" bestFit="1" customWidth="1"/>
    <col min="427" max="428" width="9" style="74" bestFit="1" customWidth="1"/>
    <col min="429" max="429" width="9.625" style="74" bestFit="1" customWidth="1"/>
    <col min="430" max="430" width="8.125" style="74" bestFit="1" customWidth="1"/>
    <col min="431" max="432" width="9" style="74" bestFit="1" customWidth="1"/>
    <col min="433" max="433" width="9.625" style="74" bestFit="1" customWidth="1"/>
    <col min="434" max="434" width="8.125" style="74" bestFit="1" customWidth="1"/>
    <col min="435" max="436" width="9" style="74" bestFit="1" customWidth="1"/>
    <col min="437" max="437" width="9.625" style="74" bestFit="1" customWidth="1"/>
    <col min="438" max="438" width="8.125" style="74" bestFit="1" customWidth="1"/>
    <col min="439" max="442" width="9.125" style="74" customWidth="1"/>
    <col min="443" max="444" width="9" style="74" bestFit="1" customWidth="1"/>
    <col min="445" max="445" width="9.625" style="74" bestFit="1" customWidth="1"/>
    <col min="446" max="446" width="8.125" style="74" bestFit="1" customWidth="1"/>
    <col min="447" max="447" width="9.875" style="74" bestFit="1" customWidth="1"/>
    <col min="448" max="449" width="11.625" style="74" bestFit="1" customWidth="1"/>
    <col min="450" max="450" width="10.125" style="74" bestFit="1" customWidth="1"/>
    <col min="451" max="468" width="9.125" style="74" customWidth="1"/>
    <col min="469" max="477" width="5.125" style="74"/>
    <col min="478" max="478" width="5.625" style="74" bestFit="1" customWidth="1"/>
    <col min="479" max="479" width="50.75" style="74" customWidth="1"/>
    <col min="480" max="480" width="9.875" style="74" customWidth="1"/>
    <col min="481" max="481" width="11.625" style="74" bestFit="1" customWidth="1"/>
    <col min="482" max="482" width="11.625" style="74" customWidth="1"/>
    <col min="483" max="483" width="10.125" style="74" customWidth="1"/>
    <col min="484" max="484" width="9.875" style="74" bestFit="1" customWidth="1"/>
    <col min="485" max="486" width="11.625" style="74" bestFit="1" customWidth="1"/>
    <col min="487" max="487" width="10.125" style="74" bestFit="1" customWidth="1"/>
    <col min="488" max="488" width="9.875" style="74" bestFit="1" customWidth="1"/>
    <col min="489" max="490" width="11.625" style="74" bestFit="1" customWidth="1"/>
    <col min="491" max="491" width="10.125" style="74" bestFit="1" customWidth="1"/>
    <col min="492" max="492" width="9.875" style="74" bestFit="1" customWidth="1"/>
    <col min="493" max="494" width="11.625" style="74" bestFit="1" customWidth="1"/>
    <col min="495" max="495" width="10.125" style="74" bestFit="1" customWidth="1"/>
    <col min="496" max="496" width="11.125" style="74" customWidth="1"/>
    <col min="497" max="497" width="13.125" style="74" customWidth="1"/>
    <col min="498" max="498" width="9.875" style="74" bestFit="1" customWidth="1"/>
    <col min="499" max="500" width="11.625" style="74" bestFit="1" customWidth="1"/>
    <col min="501" max="501" width="10.125" style="74" bestFit="1" customWidth="1"/>
    <col min="502" max="502" width="9.875" style="74" bestFit="1" customWidth="1"/>
    <col min="503" max="504" width="11.625" style="74" bestFit="1" customWidth="1"/>
    <col min="505" max="505" width="10.125" style="74" bestFit="1" customWidth="1"/>
    <col min="506" max="506" width="9.875" style="74" bestFit="1" customWidth="1"/>
    <col min="507" max="508" width="11.625" style="74" bestFit="1" customWidth="1"/>
    <col min="509" max="509" width="10.125" style="74" bestFit="1" customWidth="1"/>
    <col min="510" max="510" width="9.875" style="74" bestFit="1" customWidth="1"/>
    <col min="511" max="512" width="11.625" style="74" bestFit="1" customWidth="1"/>
    <col min="513" max="513" width="10.125" style="74" bestFit="1" customWidth="1"/>
    <col min="514" max="514" width="13.125" style="74" customWidth="1"/>
    <col min="515" max="515" width="13" style="74" customWidth="1"/>
    <col min="516" max="516" width="11.625" style="74" customWidth="1"/>
    <col min="517" max="517" width="8.75" style="74" customWidth="1"/>
    <col min="518" max="652" width="9.125" style="74" customWidth="1"/>
    <col min="653" max="653" width="5.625" style="74" bestFit="1" customWidth="1"/>
    <col min="654" max="654" width="50.75" style="74" customWidth="1"/>
    <col min="655" max="658" width="9.125" style="74" customWidth="1"/>
    <col min="659" max="660" width="12.75" style="74" bestFit="1" customWidth="1"/>
    <col min="661" max="661" width="11.625" style="74" bestFit="1" customWidth="1"/>
    <col min="662" max="662" width="8.125" style="74" bestFit="1" customWidth="1"/>
    <col min="663" max="664" width="9.875" style="74" bestFit="1" customWidth="1"/>
    <col min="665" max="665" width="9.625" style="74" bestFit="1" customWidth="1"/>
    <col min="666" max="666" width="8.125" style="74" bestFit="1" customWidth="1"/>
    <col min="667" max="668" width="9" style="74" bestFit="1" customWidth="1"/>
    <col min="669" max="669" width="9.625" style="74" bestFit="1" customWidth="1"/>
    <col min="670" max="670" width="8.125" style="74" bestFit="1" customWidth="1"/>
    <col min="671" max="672" width="9" style="74" bestFit="1" customWidth="1"/>
    <col min="673" max="673" width="9.625" style="74" bestFit="1" customWidth="1"/>
    <col min="674" max="674" width="8.125" style="74" bestFit="1" customWidth="1"/>
    <col min="675" max="676" width="14" style="74" bestFit="1" customWidth="1"/>
    <col min="677" max="677" width="12.75" style="74" bestFit="1" customWidth="1"/>
    <col min="678" max="678" width="8.625" style="74" bestFit="1" customWidth="1"/>
    <col min="679" max="680" width="14" style="74" bestFit="1" customWidth="1"/>
    <col min="681" max="681" width="12.75" style="74" bestFit="1" customWidth="1"/>
    <col min="682" max="682" width="8.625" style="74" bestFit="1" customWidth="1"/>
    <col min="683" max="684" width="9" style="74" bestFit="1" customWidth="1"/>
    <col min="685" max="685" width="9.625" style="74" bestFit="1" customWidth="1"/>
    <col min="686" max="686" width="8.125" style="74" bestFit="1" customWidth="1"/>
    <col min="687" max="688" width="9" style="74" bestFit="1" customWidth="1"/>
    <col min="689" max="689" width="9.625" style="74" bestFit="1" customWidth="1"/>
    <col min="690" max="690" width="8.125" style="74" bestFit="1" customWidth="1"/>
    <col min="691" max="692" width="9" style="74" bestFit="1" customWidth="1"/>
    <col min="693" max="693" width="9.625" style="74" bestFit="1" customWidth="1"/>
    <col min="694" max="694" width="8.125" style="74" bestFit="1" customWidth="1"/>
    <col min="695" max="698" width="9.125" style="74" customWidth="1"/>
    <col min="699" max="700" width="9" style="74" bestFit="1" customWidth="1"/>
    <col min="701" max="701" width="9.625" style="74" bestFit="1" customWidth="1"/>
    <col min="702" max="702" width="8.125" style="74" bestFit="1" customWidth="1"/>
    <col min="703" max="703" width="9.875" style="74" bestFit="1" customWidth="1"/>
    <col min="704" max="705" width="11.625" style="74" bestFit="1" customWidth="1"/>
    <col min="706" max="706" width="10.125" style="74" bestFit="1" customWidth="1"/>
    <col min="707" max="724" width="9.125" style="74" customWidth="1"/>
    <col min="725" max="733" width="5.125" style="74"/>
    <col min="734" max="734" width="5.625" style="74" bestFit="1" customWidth="1"/>
    <col min="735" max="735" width="50.75" style="74" customWidth="1"/>
    <col min="736" max="736" width="9.875" style="74" customWidth="1"/>
    <col min="737" max="737" width="11.625" style="74" bestFit="1" customWidth="1"/>
    <col min="738" max="738" width="11.625" style="74" customWidth="1"/>
    <col min="739" max="739" width="10.125" style="74" customWidth="1"/>
    <col min="740" max="740" width="9.875" style="74" bestFit="1" customWidth="1"/>
    <col min="741" max="742" width="11.625" style="74" bestFit="1" customWidth="1"/>
    <col min="743" max="743" width="10.125" style="74" bestFit="1" customWidth="1"/>
    <col min="744" max="744" width="9.875" style="74" bestFit="1" customWidth="1"/>
    <col min="745" max="746" width="11.625" style="74" bestFit="1" customWidth="1"/>
    <col min="747" max="747" width="10.125" style="74" bestFit="1" customWidth="1"/>
    <col min="748" max="748" width="9.875" style="74" bestFit="1" customWidth="1"/>
    <col min="749" max="750" width="11.625" style="74" bestFit="1" customWidth="1"/>
    <col min="751" max="751" width="10.125" style="74" bestFit="1" customWidth="1"/>
    <col min="752" max="752" width="11.125" style="74" customWidth="1"/>
    <col min="753" max="753" width="13.125" style="74" customWidth="1"/>
    <col min="754" max="754" width="9.875" style="74" bestFit="1" customWidth="1"/>
    <col min="755" max="756" width="11.625" style="74" bestFit="1" customWidth="1"/>
    <col min="757" max="757" width="10.125" style="74" bestFit="1" customWidth="1"/>
    <col min="758" max="758" width="9.875" style="74" bestFit="1" customWidth="1"/>
    <col min="759" max="760" width="11.625" style="74" bestFit="1" customWidth="1"/>
    <col min="761" max="761" width="10.125" style="74" bestFit="1" customWidth="1"/>
    <col min="762" max="762" width="9.875" style="74" bestFit="1" customWidth="1"/>
    <col min="763" max="764" width="11.625" style="74" bestFit="1" customWidth="1"/>
    <col min="765" max="765" width="10.125" style="74" bestFit="1" customWidth="1"/>
    <col min="766" max="766" width="9.875" style="74" bestFit="1" customWidth="1"/>
    <col min="767" max="768" width="11.625" style="74" bestFit="1" customWidth="1"/>
    <col min="769" max="769" width="10.125" style="74" bestFit="1" customWidth="1"/>
    <col min="770" max="770" width="13.125" style="74" customWidth="1"/>
    <col min="771" max="771" width="13" style="74" customWidth="1"/>
    <col min="772" max="772" width="11.625" style="74" customWidth="1"/>
    <col min="773" max="773" width="8.75" style="74" customWidth="1"/>
    <col min="774" max="908" width="9.125" style="74" customWidth="1"/>
    <col min="909" max="909" width="5.625" style="74" bestFit="1" customWidth="1"/>
    <col min="910" max="910" width="50.75" style="74" customWidth="1"/>
    <col min="911" max="914" width="9.125" style="74" customWidth="1"/>
    <col min="915" max="916" width="12.75" style="74" bestFit="1" customWidth="1"/>
    <col min="917" max="917" width="11.625" style="74" bestFit="1" customWidth="1"/>
    <col min="918" max="918" width="8.125" style="74" bestFit="1" customWidth="1"/>
    <col min="919" max="920" width="9.875" style="74" bestFit="1" customWidth="1"/>
    <col min="921" max="921" width="9.625" style="74" bestFit="1" customWidth="1"/>
    <col min="922" max="922" width="8.125" style="74" bestFit="1" customWidth="1"/>
    <col min="923" max="924" width="9" style="74" bestFit="1" customWidth="1"/>
    <col min="925" max="925" width="9.625" style="74" bestFit="1" customWidth="1"/>
    <col min="926" max="926" width="8.125" style="74" bestFit="1" customWidth="1"/>
    <col min="927" max="928" width="9" style="74" bestFit="1" customWidth="1"/>
    <col min="929" max="929" width="9.625" style="74" bestFit="1" customWidth="1"/>
    <col min="930" max="930" width="8.125" style="74" bestFit="1" customWidth="1"/>
    <col min="931" max="932" width="14" style="74" bestFit="1" customWidth="1"/>
    <col min="933" max="933" width="12.75" style="74" bestFit="1" customWidth="1"/>
    <col min="934" max="934" width="8.625" style="74" bestFit="1" customWidth="1"/>
    <col min="935" max="936" width="14" style="74" bestFit="1" customWidth="1"/>
    <col min="937" max="937" width="12.75" style="74" bestFit="1" customWidth="1"/>
    <col min="938" max="938" width="8.625" style="74" bestFit="1" customWidth="1"/>
    <col min="939" max="940" width="9" style="74" bestFit="1" customWidth="1"/>
    <col min="941" max="941" width="9.625" style="74" bestFit="1" customWidth="1"/>
    <col min="942" max="942" width="8.125" style="74" bestFit="1" customWidth="1"/>
    <col min="943" max="944" width="9" style="74" bestFit="1" customWidth="1"/>
    <col min="945" max="945" width="9.625" style="74" bestFit="1" customWidth="1"/>
    <col min="946" max="946" width="8.125" style="74" bestFit="1" customWidth="1"/>
    <col min="947" max="948" width="9" style="74" bestFit="1" customWidth="1"/>
    <col min="949" max="949" width="9.625" style="74" bestFit="1" customWidth="1"/>
    <col min="950" max="950" width="8.125" style="74" bestFit="1" customWidth="1"/>
    <col min="951" max="954" width="9.125" style="74" customWidth="1"/>
    <col min="955" max="956" width="9" style="74" bestFit="1" customWidth="1"/>
    <col min="957" max="957" width="9.625" style="74" bestFit="1" customWidth="1"/>
    <col min="958" max="958" width="8.125" style="74" bestFit="1" customWidth="1"/>
    <col min="959" max="959" width="9.875" style="74" bestFit="1" customWidth="1"/>
    <col min="960" max="961" width="11.625" style="74" bestFit="1" customWidth="1"/>
    <col min="962" max="962" width="10.125" style="74" bestFit="1" customWidth="1"/>
    <col min="963" max="980" width="9.125" style="74" customWidth="1"/>
    <col min="981" max="989" width="5.125" style="74"/>
    <col min="990" max="990" width="5.625" style="74" bestFit="1" customWidth="1"/>
    <col min="991" max="991" width="50.75" style="74" customWidth="1"/>
    <col min="992" max="992" width="9.875" style="74" customWidth="1"/>
    <col min="993" max="993" width="11.625" style="74" bestFit="1" customWidth="1"/>
    <col min="994" max="994" width="11.625" style="74" customWidth="1"/>
    <col min="995" max="995" width="10.125" style="74" customWidth="1"/>
    <col min="996" max="996" width="9.875" style="74" bestFit="1" customWidth="1"/>
    <col min="997" max="998" width="11.625" style="74" bestFit="1" customWidth="1"/>
    <col min="999" max="999" width="10.125" style="74" bestFit="1" customWidth="1"/>
    <col min="1000" max="1000" width="9.875" style="74" bestFit="1" customWidth="1"/>
    <col min="1001" max="1002" width="11.625" style="74" bestFit="1" customWidth="1"/>
    <col min="1003" max="1003" width="10.125" style="74" bestFit="1" customWidth="1"/>
    <col min="1004" max="1004" width="9.875" style="74" bestFit="1" customWidth="1"/>
    <col min="1005" max="1006" width="11.625" style="74" bestFit="1" customWidth="1"/>
    <col min="1007" max="1007" width="10.125" style="74" bestFit="1" customWidth="1"/>
    <col min="1008" max="1008" width="11.125" style="74" customWidth="1"/>
    <col min="1009" max="1009" width="13.125" style="74" customWidth="1"/>
    <col min="1010" max="1010" width="9.875" style="74" bestFit="1" customWidth="1"/>
    <col min="1011" max="1012" width="11.625" style="74" bestFit="1" customWidth="1"/>
    <col min="1013" max="1013" width="10.125" style="74" bestFit="1" customWidth="1"/>
    <col min="1014" max="1014" width="9.875" style="74" bestFit="1" customWidth="1"/>
    <col min="1015" max="1016" width="11.625" style="74" bestFit="1" customWidth="1"/>
    <col min="1017" max="1017" width="10.125" style="74" bestFit="1" customWidth="1"/>
    <col min="1018" max="1018" width="9.875" style="74" bestFit="1" customWidth="1"/>
    <col min="1019" max="1020" width="11.625" style="74" bestFit="1" customWidth="1"/>
    <col min="1021" max="1021" width="10.125" style="74" bestFit="1" customWidth="1"/>
    <col min="1022" max="1022" width="9.875" style="74" bestFit="1" customWidth="1"/>
    <col min="1023" max="1024" width="11.625" style="74" bestFit="1" customWidth="1"/>
    <col min="1025" max="1025" width="10.125" style="74" bestFit="1" customWidth="1"/>
    <col min="1026" max="1026" width="13.125" style="74" customWidth="1"/>
    <col min="1027" max="1027" width="13" style="74" customWidth="1"/>
    <col min="1028" max="1028" width="11.625" style="74" customWidth="1"/>
    <col min="1029" max="1029" width="8.75" style="74" customWidth="1"/>
    <col min="1030" max="1164" width="9.125" style="74" customWidth="1"/>
    <col min="1165" max="1165" width="5.625" style="74" bestFit="1" customWidth="1"/>
    <col min="1166" max="1166" width="50.75" style="74" customWidth="1"/>
    <col min="1167" max="1170" width="9.125" style="74" customWidth="1"/>
    <col min="1171" max="1172" width="12.75" style="74" bestFit="1" customWidth="1"/>
    <col min="1173" max="1173" width="11.625" style="74" bestFit="1" customWidth="1"/>
    <col min="1174" max="1174" width="8.125" style="74" bestFit="1" customWidth="1"/>
    <col min="1175" max="1176" width="9.875" style="74" bestFit="1" customWidth="1"/>
    <col min="1177" max="1177" width="9.625" style="74" bestFit="1" customWidth="1"/>
    <col min="1178" max="1178" width="8.125" style="74" bestFit="1" customWidth="1"/>
    <col min="1179" max="1180" width="9" style="74" bestFit="1" customWidth="1"/>
    <col min="1181" max="1181" width="9.625" style="74" bestFit="1" customWidth="1"/>
    <col min="1182" max="1182" width="8.125" style="74" bestFit="1" customWidth="1"/>
    <col min="1183" max="1184" width="9" style="74" bestFit="1" customWidth="1"/>
    <col min="1185" max="1185" width="9.625" style="74" bestFit="1" customWidth="1"/>
    <col min="1186" max="1186" width="8.125" style="74" bestFit="1" customWidth="1"/>
    <col min="1187" max="1188" width="14" style="74" bestFit="1" customWidth="1"/>
    <col min="1189" max="1189" width="12.75" style="74" bestFit="1" customWidth="1"/>
    <col min="1190" max="1190" width="8.625" style="74" bestFit="1" customWidth="1"/>
    <col min="1191" max="1192" width="14" style="74" bestFit="1" customWidth="1"/>
    <col min="1193" max="1193" width="12.75" style="74" bestFit="1" customWidth="1"/>
    <col min="1194" max="1194" width="8.625" style="74" bestFit="1" customWidth="1"/>
    <col min="1195" max="1196" width="9" style="74" bestFit="1" customWidth="1"/>
    <col min="1197" max="1197" width="9.625" style="74" bestFit="1" customWidth="1"/>
    <col min="1198" max="1198" width="8.125" style="74" bestFit="1" customWidth="1"/>
    <col min="1199" max="1200" width="9" style="74" bestFit="1" customWidth="1"/>
    <col min="1201" max="1201" width="9.625" style="74" bestFit="1" customWidth="1"/>
    <col min="1202" max="1202" width="8.125" style="74" bestFit="1" customWidth="1"/>
    <col min="1203" max="1204" width="9" style="74" bestFit="1" customWidth="1"/>
    <col min="1205" max="1205" width="9.625" style="74" bestFit="1" customWidth="1"/>
    <col min="1206" max="1206" width="8.125" style="74" bestFit="1" customWidth="1"/>
    <col min="1207" max="1210" width="9.125" style="74" customWidth="1"/>
    <col min="1211" max="1212" width="9" style="74" bestFit="1" customWidth="1"/>
    <col min="1213" max="1213" width="9.625" style="74" bestFit="1" customWidth="1"/>
    <col min="1214" max="1214" width="8.125" style="74" bestFit="1" customWidth="1"/>
    <col min="1215" max="1215" width="9.875" style="74" bestFit="1" customWidth="1"/>
    <col min="1216" max="1217" width="11.625" style="74" bestFit="1" customWidth="1"/>
    <col min="1218" max="1218" width="10.125" style="74" bestFit="1" customWidth="1"/>
    <col min="1219" max="1236" width="9.125" style="74" customWidth="1"/>
    <col min="1237" max="1245" width="5.125" style="74"/>
    <col min="1246" max="1246" width="5.625" style="74" bestFit="1" customWidth="1"/>
    <col min="1247" max="1247" width="50.75" style="74" customWidth="1"/>
    <col min="1248" max="1248" width="9.875" style="74" customWidth="1"/>
    <col min="1249" max="1249" width="11.625" style="74" bestFit="1" customWidth="1"/>
    <col min="1250" max="1250" width="11.625" style="74" customWidth="1"/>
    <col min="1251" max="1251" width="10.125" style="74" customWidth="1"/>
    <col min="1252" max="1252" width="9.875" style="74" bestFit="1" customWidth="1"/>
    <col min="1253" max="1254" width="11.625" style="74" bestFit="1" customWidth="1"/>
    <col min="1255" max="1255" width="10.125" style="74" bestFit="1" customWidth="1"/>
    <col min="1256" max="1256" width="9.875" style="74" bestFit="1" customWidth="1"/>
    <col min="1257" max="1258" width="11.625" style="74" bestFit="1" customWidth="1"/>
    <col min="1259" max="1259" width="10.125" style="74" bestFit="1" customWidth="1"/>
    <col min="1260" max="1260" width="9.875" style="74" bestFit="1" customWidth="1"/>
    <col min="1261" max="1262" width="11.625" style="74" bestFit="1" customWidth="1"/>
    <col min="1263" max="1263" width="10.125" style="74" bestFit="1" customWidth="1"/>
    <col min="1264" max="1264" width="11.125" style="74" customWidth="1"/>
    <col min="1265" max="1265" width="13.125" style="74" customWidth="1"/>
    <col min="1266" max="1266" width="9.875" style="74" bestFit="1" customWidth="1"/>
    <col min="1267" max="1268" width="11.625" style="74" bestFit="1" customWidth="1"/>
    <col min="1269" max="1269" width="10.125" style="74" bestFit="1" customWidth="1"/>
    <col min="1270" max="1270" width="9.875" style="74" bestFit="1" customWidth="1"/>
    <col min="1271" max="1272" width="11.625" style="74" bestFit="1" customWidth="1"/>
    <col min="1273" max="1273" width="10.125" style="74" bestFit="1" customWidth="1"/>
    <col min="1274" max="1274" width="9.875" style="74" bestFit="1" customWidth="1"/>
    <col min="1275" max="1276" width="11.625" style="74" bestFit="1" customWidth="1"/>
    <col min="1277" max="1277" width="10.125" style="74" bestFit="1" customWidth="1"/>
    <col min="1278" max="1278" width="9.875" style="74" bestFit="1" customWidth="1"/>
    <col min="1279" max="1280" width="11.625" style="74" bestFit="1" customWidth="1"/>
    <col min="1281" max="1281" width="10.125" style="74" bestFit="1" customWidth="1"/>
    <col min="1282" max="1282" width="13.125" style="74" customWidth="1"/>
    <col min="1283" max="1283" width="13" style="74" customWidth="1"/>
    <col min="1284" max="1284" width="11.625" style="74" customWidth="1"/>
    <col min="1285" max="1285" width="8.75" style="74" customWidth="1"/>
    <col min="1286" max="1420" width="9.125" style="74" customWidth="1"/>
    <col min="1421" max="1421" width="5.625" style="74" bestFit="1" customWidth="1"/>
    <col min="1422" max="1422" width="50.75" style="74" customWidth="1"/>
    <col min="1423" max="1426" width="9.125" style="74" customWidth="1"/>
    <col min="1427" max="1428" width="12.75" style="74" bestFit="1" customWidth="1"/>
    <col min="1429" max="1429" width="11.625" style="74" bestFit="1" customWidth="1"/>
    <col min="1430" max="1430" width="8.125" style="74" bestFit="1" customWidth="1"/>
    <col min="1431" max="1432" width="9.875" style="74" bestFit="1" customWidth="1"/>
    <col min="1433" max="1433" width="9.625" style="74" bestFit="1" customWidth="1"/>
    <col min="1434" max="1434" width="8.125" style="74" bestFit="1" customWidth="1"/>
    <col min="1435" max="1436" width="9" style="74" bestFit="1" customWidth="1"/>
    <col min="1437" max="1437" width="9.625" style="74" bestFit="1" customWidth="1"/>
    <col min="1438" max="1438" width="8.125" style="74" bestFit="1" customWidth="1"/>
    <col min="1439" max="1440" width="9" style="74" bestFit="1" customWidth="1"/>
    <col min="1441" max="1441" width="9.625" style="74" bestFit="1" customWidth="1"/>
    <col min="1442" max="1442" width="8.125" style="74" bestFit="1" customWidth="1"/>
    <col min="1443" max="1444" width="14" style="74" bestFit="1" customWidth="1"/>
    <col min="1445" max="1445" width="12.75" style="74" bestFit="1" customWidth="1"/>
    <col min="1446" max="1446" width="8.625" style="74" bestFit="1" customWidth="1"/>
    <col min="1447" max="1448" width="14" style="74" bestFit="1" customWidth="1"/>
    <col min="1449" max="1449" width="12.75" style="74" bestFit="1" customWidth="1"/>
    <col min="1450" max="1450" width="8.625" style="74" bestFit="1" customWidth="1"/>
    <col min="1451" max="1452" width="9" style="74" bestFit="1" customWidth="1"/>
    <col min="1453" max="1453" width="9.625" style="74" bestFit="1" customWidth="1"/>
    <col min="1454" max="1454" width="8.125" style="74" bestFit="1" customWidth="1"/>
    <col min="1455" max="1456" width="9" style="74" bestFit="1" customWidth="1"/>
    <col min="1457" max="1457" width="9.625" style="74" bestFit="1" customWidth="1"/>
    <col min="1458" max="1458" width="8.125" style="74" bestFit="1" customWidth="1"/>
    <col min="1459" max="1460" width="9" style="74" bestFit="1" customWidth="1"/>
    <col min="1461" max="1461" width="9.625" style="74" bestFit="1" customWidth="1"/>
    <col min="1462" max="1462" width="8.125" style="74" bestFit="1" customWidth="1"/>
    <col min="1463" max="1466" width="9.125" style="74" customWidth="1"/>
    <col min="1467" max="1468" width="9" style="74" bestFit="1" customWidth="1"/>
    <col min="1469" max="1469" width="9.625" style="74" bestFit="1" customWidth="1"/>
    <col min="1470" max="1470" width="8.125" style="74" bestFit="1" customWidth="1"/>
    <col min="1471" max="1471" width="9.875" style="74" bestFit="1" customWidth="1"/>
    <col min="1472" max="1473" width="11.625" style="74" bestFit="1" customWidth="1"/>
    <col min="1474" max="1474" width="10.125" style="74" bestFit="1" customWidth="1"/>
    <col min="1475" max="1492" width="9.125" style="74" customWidth="1"/>
    <col min="1493" max="1501" width="5.125" style="74"/>
    <col min="1502" max="1502" width="5.625" style="74" bestFit="1" customWidth="1"/>
    <col min="1503" max="1503" width="50.75" style="74" customWidth="1"/>
    <col min="1504" max="1504" width="9.875" style="74" customWidth="1"/>
    <col min="1505" max="1505" width="11.625" style="74" bestFit="1" customWidth="1"/>
    <col min="1506" max="1506" width="11.625" style="74" customWidth="1"/>
    <col min="1507" max="1507" width="10.125" style="74" customWidth="1"/>
    <col min="1508" max="1508" width="9.875" style="74" bestFit="1" customWidth="1"/>
    <col min="1509" max="1510" width="11.625" style="74" bestFit="1" customWidth="1"/>
    <col min="1511" max="1511" width="10.125" style="74" bestFit="1" customWidth="1"/>
    <col min="1512" max="1512" width="9.875" style="74" bestFit="1" customWidth="1"/>
    <col min="1513" max="1514" width="11.625" style="74" bestFit="1" customWidth="1"/>
    <col min="1515" max="1515" width="10.125" style="74" bestFit="1" customWidth="1"/>
    <col min="1516" max="1516" width="9.875" style="74" bestFit="1" customWidth="1"/>
    <col min="1517" max="1518" width="11.625" style="74" bestFit="1" customWidth="1"/>
    <col min="1519" max="1519" width="10.125" style="74" bestFit="1" customWidth="1"/>
    <col min="1520" max="1520" width="11.125" style="74" customWidth="1"/>
    <col min="1521" max="1521" width="13.125" style="74" customWidth="1"/>
    <col min="1522" max="1522" width="9.875" style="74" bestFit="1" customWidth="1"/>
    <col min="1523" max="1524" width="11.625" style="74" bestFit="1" customWidth="1"/>
    <col min="1525" max="1525" width="10.125" style="74" bestFit="1" customWidth="1"/>
    <col min="1526" max="1526" width="9.875" style="74" bestFit="1" customWidth="1"/>
    <col min="1527" max="1528" width="11.625" style="74" bestFit="1" customWidth="1"/>
    <col min="1529" max="1529" width="10.125" style="74" bestFit="1" customWidth="1"/>
    <col min="1530" max="1530" width="9.875" style="74" bestFit="1" customWidth="1"/>
    <col min="1531" max="1532" width="11.625" style="74" bestFit="1" customWidth="1"/>
    <col min="1533" max="1533" width="10.125" style="74" bestFit="1" customWidth="1"/>
    <col min="1534" max="1534" width="9.875" style="74" bestFit="1" customWidth="1"/>
    <col min="1535" max="1536" width="11.625" style="74" bestFit="1" customWidth="1"/>
    <col min="1537" max="1537" width="10.125" style="74" bestFit="1" customWidth="1"/>
    <col min="1538" max="1538" width="13.125" style="74" customWidth="1"/>
    <col min="1539" max="1539" width="13" style="74" customWidth="1"/>
    <col min="1540" max="1540" width="11.625" style="74" customWidth="1"/>
    <col min="1541" max="1541" width="8.75" style="74" customWidth="1"/>
    <col min="1542" max="1676" width="9.125" style="74" customWidth="1"/>
    <col min="1677" max="1677" width="5.625" style="74" bestFit="1" customWidth="1"/>
    <col min="1678" max="1678" width="50.75" style="74" customWidth="1"/>
    <col min="1679" max="1682" width="9.125" style="74" customWidth="1"/>
    <col min="1683" max="1684" width="12.75" style="74" bestFit="1" customWidth="1"/>
    <col min="1685" max="1685" width="11.625" style="74" bestFit="1" customWidth="1"/>
    <col min="1686" max="1686" width="8.125" style="74" bestFit="1" customWidth="1"/>
    <col min="1687" max="1688" width="9.875" style="74" bestFit="1" customWidth="1"/>
    <col min="1689" max="1689" width="9.625" style="74" bestFit="1" customWidth="1"/>
    <col min="1690" max="1690" width="8.125" style="74" bestFit="1" customWidth="1"/>
    <col min="1691" max="1692" width="9" style="74" bestFit="1" customWidth="1"/>
    <col min="1693" max="1693" width="9.625" style="74" bestFit="1" customWidth="1"/>
    <col min="1694" max="1694" width="8.125" style="74" bestFit="1" customWidth="1"/>
    <col min="1695" max="1696" width="9" style="74" bestFit="1" customWidth="1"/>
    <col min="1697" max="1697" width="9.625" style="74" bestFit="1" customWidth="1"/>
    <col min="1698" max="1698" width="8.125" style="74" bestFit="1" customWidth="1"/>
    <col min="1699" max="1700" width="14" style="74" bestFit="1" customWidth="1"/>
    <col min="1701" max="1701" width="12.75" style="74" bestFit="1" customWidth="1"/>
    <col min="1702" max="1702" width="8.625" style="74" bestFit="1" customWidth="1"/>
    <col min="1703" max="1704" width="14" style="74" bestFit="1" customWidth="1"/>
    <col min="1705" max="1705" width="12.75" style="74" bestFit="1" customWidth="1"/>
    <col min="1706" max="1706" width="8.625" style="74" bestFit="1" customWidth="1"/>
    <col min="1707" max="1708" width="9" style="74" bestFit="1" customWidth="1"/>
    <col min="1709" max="1709" width="9.625" style="74" bestFit="1" customWidth="1"/>
    <col min="1710" max="1710" width="8.125" style="74" bestFit="1" customWidth="1"/>
    <col min="1711" max="1712" width="9" style="74" bestFit="1" customWidth="1"/>
    <col min="1713" max="1713" width="9.625" style="74" bestFit="1" customWidth="1"/>
    <col min="1714" max="1714" width="8.125" style="74" bestFit="1" customWidth="1"/>
    <col min="1715" max="1716" width="9" style="74" bestFit="1" customWidth="1"/>
    <col min="1717" max="1717" width="9.625" style="74" bestFit="1" customWidth="1"/>
    <col min="1718" max="1718" width="8.125" style="74" bestFit="1" customWidth="1"/>
    <col min="1719" max="1722" width="9.125" style="74" customWidth="1"/>
    <col min="1723" max="1724" width="9" style="74" bestFit="1" customWidth="1"/>
    <col min="1725" max="1725" width="9.625" style="74" bestFit="1" customWidth="1"/>
    <col min="1726" max="1726" width="8.125" style="74" bestFit="1" customWidth="1"/>
    <col min="1727" max="1727" width="9.875" style="74" bestFit="1" customWidth="1"/>
    <col min="1728" max="1729" width="11.625" style="74" bestFit="1" customWidth="1"/>
    <col min="1730" max="1730" width="10.125" style="74" bestFit="1" customWidth="1"/>
    <col min="1731" max="1748" width="9.125" style="74" customWidth="1"/>
    <col min="1749" max="1757" width="5.125" style="74"/>
    <col min="1758" max="1758" width="5.625" style="74" bestFit="1" customWidth="1"/>
    <col min="1759" max="1759" width="50.75" style="74" customWidth="1"/>
    <col min="1760" max="1760" width="9.875" style="74" customWidth="1"/>
    <col min="1761" max="1761" width="11.625" style="74" bestFit="1" customWidth="1"/>
    <col min="1762" max="1762" width="11.625" style="74" customWidth="1"/>
    <col min="1763" max="1763" width="10.125" style="74" customWidth="1"/>
    <col min="1764" max="1764" width="9.875" style="74" bestFit="1" customWidth="1"/>
    <col min="1765" max="1766" width="11.625" style="74" bestFit="1" customWidth="1"/>
    <col min="1767" max="1767" width="10.125" style="74" bestFit="1" customWidth="1"/>
    <col min="1768" max="1768" width="9.875" style="74" bestFit="1" customWidth="1"/>
    <col min="1769" max="1770" width="11.625" style="74" bestFit="1" customWidth="1"/>
    <col min="1771" max="1771" width="10.125" style="74" bestFit="1" customWidth="1"/>
    <col min="1772" max="1772" width="9.875" style="74" bestFit="1" customWidth="1"/>
    <col min="1773" max="1774" width="11.625" style="74" bestFit="1" customWidth="1"/>
    <col min="1775" max="1775" width="10.125" style="74" bestFit="1" customWidth="1"/>
    <col min="1776" max="1776" width="11.125" style="74" customWidth="1"/>
    <col min="1777" max="1777" width="13.125" style="74" customWidth="1"/>
    <col min="1778" max="1778" width="9.875" style="74" bestFit="1" customWidth="1"/>
    <col min="1779" max="1780" width="11.625" style="74" bestFit="1" customWidth="1"/>
    <col min="1781" max="1781" width="10.125" style="74" bestFit="1" customWidth="1"/>
    <col min="1782" max="1782" width="9.875" style="74" bestFit="1" customWidth="1"/>
    <col min="1783" max="1784" width="11.625" style="74" bestFit="1" customWidth="1"/>
    <col min="1785" max="1785" width="10.125" style="74" bestFit="1" customWidth="1"/>
    <col min="1786" max="1786" width="9.875" style="74" bestFit="1" customWidth="1"/>
    <col min="1787" max="1788" width="11.625" style="74" bestFit="1" customWidth="1"/>
    <col min="1789" max="1789" width="10.125" style="74" bestFit="1" customWidth="1"/>
    <col min="1790" max="1790" width="9.875" style="74" bestFit="1" customWidth="1"/>
    <col min="1791" max="1792" width="11.625" style="74" bestFit="1" customWidth="1"/>
    <col min="1793" max="1793" width="10.125" style="74" bestFit="1" customWidth="1"/>
    <col min="1794" max="1794" width="13.125" style="74" customWidth="1"/>
    <col min="1795" max="1795" width="13" style="74" customWidth="1"/>
    <col min="1796" max="1796" width="11.625" style="74" customWidth="1"/>
    <col min="1797" max="1797" width="8.75" style="74" customWidth="1"/>
    <col min="1798" max="1932" width="9.125" style="74" customWidth="1"/>
    <col min="1933" max="1933" width="5.625" style="74" bestFit="1" customWidth="1"/>
    <col min="1934" max="1934" width="50.75" style="74" customWidth="1"/>
    <col min="1935" max="1938" width="9.125" style="74" customWidth="1"/>
    <col min="1939" max="1940" width="12.75" style="74" bestFit="1" customWidth="1"/>
    <col min="1941" max="1941" width="11.625" style="74" bestFit="1" customWidth="1"/>
    <col min="1942" max="1942" width="8.125" style="74" bestFit="1" customWidth="1"/>
    <col min="1943" max="1944" width="9.875" style="74" bestFit="1" customWidth="1"/>
    <col min="1945" max="1945" width="9.625" style="74" bestFit="1" customWidth="1"/>
    <col min="1946" max="1946" width="8.125" style="74" bestFit="1" customWidth="1"/>
    <col min="1947" max="1948" width="9" style="74" bestFit="1" customWidth="1"/>
    <col min="1949" max="1949" width="9.625" style="74" bestFit="1" customWidth="1"/>
    <col min="1950" max="1950" width="8.125" style="74" bestFit="1" customWidth="1"/>
    <col min="1951" max="1952" width="9" style="74" bestFit="1" customWidth="1"/>
    <col min="1953" max="1953" width="9.625" style="74" bestFit="1" customWidth="1"/>
    <col min="1954" max="1954" width="8.125" style="74" bestFit="1" customWidth="1"/>
    <col min="1955" max="1956" width="14" style="74" bestFit="1" customWidth="1"/>
    <col min="1957" max="1957" width="12.75" style="74" bestFit="1" customWidth="1"/>
    <col min="1958" max="1958" width="8.625" style="74" bestFit="1" customWidth="1"/>
    <col min="1959" max="1960" width="14" style="74" bestFit="1" customWidth="1"/>
    <col min="1961" max="1961" width="12.75" style="74" bestFit="1" customWidth="1"/>
    <col min="1962" max="1962" width="8.625" style="74" bestFit="1" customWidth="1"/>
    <col min="1963" max="1964" width="9" style="74" bestFit="1" customWidth="1"/>
    <col min="1965" max="1965" width="9.625" style="74" bestFit="1" customWidth="1"/>
    <col min="1966" max="1966" width="8.125" style="74" bestFit="1" customWidth="1"/>
    <col min="1967" max="1968" width="9" style="74" bestFit="1" customWidth="1"/>
    <col min="1969" max="1969" width="9.625" style="74" bestFit="1" customWidth="1"/>
    <col min="1970" max="1970" width="8.125" style="74" bestFit="1" customWidth="1"/>
    <col min="1971" max="1972" width="9" style="74" bestFit="1" customWidth="1"/>
    <col min="1973" max="1973" width="9.625" style="74" bestFit="1" customWidth="1"/>
    <col min="1974" max="1974" width="8.125" style="74" bestFit="1" customWidth="1"/>
    <col min="1975" max="1978" width="9.125" style="74" customWidth="1"/>
    <col min="1979" max="1980" width="9" style="74" bestFit="1" customWidth="1"/>
    <col min="1981" max="1981" width="9.625" style="74" bestFit="1" customWidth="1"/>
    <col min="1982" max="1982" width="8.125" style="74" bestFit="1" customWidth="1"/>
    <col min="1983" max="1983" width="9.875" style="74" bestFit="1" customWidth="1"/>
    <col min="1984" max="1985" width="11.625" style="74" bestFit="1" customWidth="1"/>
    <col min="1986" max="1986" width="10.125" style="74" bestFit="1" customWidth="1"/>
    <col min="1987" max="2004" width="9.125" style="74" customWidth="1"/>
    <col min="2005" max="2013" width="5.125" style="74"/>
    <col min="2014" max="2014" width="5.625" style="74" bestFit="1" customWidth="1"/>
    <col min="2015" max="2015" width="50.75" style="74" customWidth="1"/>
    <col min="2016" max="2016" width="9.875" style="74" customWidth="1"/>
    <col min="2017" max="2017" width="11.625" style="74" bestFit="1" customWidth="1"/>
    <col min="2018" max="2018" width="11.625" style="74" customWidth="1"/>
    <col min="2019" max="2019" width="10.125" style="74" customWidth="1"/>
    <col min="2020" max="2020" width="9.875" style="74" bestFit="1" customWidth="1"/>
    <col min="2021" max="2022" width="11.625" style="74" bestFit="1" customWidth="1"/>
    <col min="2023" max="2023" width="10.125" style="74" bestFit="1" customWidth="1"/>
    <col min="2024" max="2024" width="9.875" style="74" bestFit="1" customWidth="1"/>
    <col min="2025" max="2026" width="11.625" style="74" bestFit="1" customWidth="1"/>
    <col min="2027" max="2027" width="10.125" style="74" bestFit="1" customWidth="1"/>
    <col min="2028" max="2028" width="9.875" style="74" bestFit="1" customWidth="1"/>
    <col min="2029" max="2030" width="11.625" style="74" bestFit="1" customWidth="1"/>
    <col min="2031" max="2031" width="10.125" style="74" bestFit="1" customWidth="1"/>
    <col min="2032" max="2032" width="11.125" style="74" customWidth="1"/>
    <col min="2033" max="2033" width="13.125" style="74" customWidth="1"/>
    <col min="2034" max="2034" width="9.875" style="74" bestFit="1" customWidth="1"/>
    <col min="2035" max="2036" width="11.625" style="74" bestFit="1" customWidth="1"/>
    <col min="2037" max="2037" width="10.125" style="74" bestFit="1" customWidth="1"/>
    <col min="2038" max="2038" width="9.875" style="74" bestFit="1" customWidth="1"/>
    <col min="2039" max="2040" width="11.625" style="74" bestFit="1" customWidth="1"/>
    <col min="2041" max="2041" width="10.125" style="74" bestFit="1" customWidth="1"/>
    <col min="2042" max="2042" width="9.875" style="74" bestFit="1" customWidth="1"/>
    <col min="2043" max="2044" width="11.625" style="74" bestFit="1" customWidth="1"/>
    <col min="2045" max="2045" width="10.125" style="74" bestFit="1" customWidth="1"/>
    <col min="2046" max="2046" width="9.875" style="74" bestFit="1" customWidth="1"/>
    <col min="2047" max="2048" width="11.625" style="74" bestFit="1" customWidth="1"/>
    <col min="2049" max="2049" width="10.125" style="74" bestFit="1" customWidth="1"/>
    <col min="2050" max="2050" width="13.125" style="74" customWidth="1"/>
    <col min="2051" max="2051" width="13" style="74" customWidth="1"/>
    <col min="2052" max="2052" width="11.625" style="74" customWidth="1"/>
    <col min="2053" max="2053" width="8.75" style="74" customWidth="1"/>
    <col min="2054" max="2188" width="9.125" style="74" customWidth="1"/>
    <col min="2189" max="2189" width="5.625" style="74" bestFit="1" customWidth="1"/>
    <col min="2190" max="2190" width="50.75" style="74" customWidth="1"/>
    <col min="2191" max="2194" width="9.125" style="74" customWidth="1"/>
    <col min="2195" max="2196" width="12.75" style="74" bestFit="1" customWidth="1"/>
    <col min="2197" max="2197" width="11.625" style="74" bestFit="1" customWidth="1"/>
    <col min="2198" max="2198" width="8.125" style="74" bestFit="1" customWidth="1"/>
    <col min="2199" max="2200" width="9.875" style="74" bestFit="1" customWidth="1"/>
    <col min="2201" max="2201" width="9.625" style="74" bestFit="1" customWidth="1"/>
    <col min="2202" max="2202" width="8.125" style="74" bestFit="1" customWidth="1"/>
    <col min="2203" max="2204" width="9" style="74" bestFit="1" customWidth="1"/>
    <col min="2205" max="2205" width="9.625" style="74" bestFit="1" customWidth="1"/>
    <col min="2206" max="2206" width="8.125" style="74" bestFit="1" customWidth="1"/>
    <col min="2207" max="2208" width="9" style="74" bestFit="1" customWidth="1"/>
    <col min="2209" max="2209" width="9.625" style="74" bestFit="1" customWidth="1"/>
    <col min="2210" max="2210" width="8.125" style="74" bestFit="1" customWidth="1"/>
    <col min="2211" max="2212" width="14" style="74" bestFit="1" customWidth="1"/>
    <col min="2213" max="2213" width="12.75" style="74" bestFit="1" customWidth="1"/>
    <col min="2214" max="2214" width="8.625" style="74" bestFit="1" customWidth="1"/>
    <col min="2215" max="2216" width="14" style="74" bestFit="1" customWidth="1"/>
    <col min="2217" max="2217" width="12.75" style="74" bestFit="1" customWidth="1"/>
    <col min="2218" max="2218" width="8.625" style="74" bestFit="1" customWidth="1"/>
    <col min="2219" max="2220" width="9" style="74" bestFit="1" customWidth="1"/>
    <col min="2221" max="2221" width="9.625" style="74" bestFit="1" customWidth="1"/>
    <col min="2222" max="2222" width="8.125" style="74" bestFit="1" customWidth="1"/>
    <col min="2223" max="2224" width="9" style="74" bestFit="1" customWidth="1"/>
    <col min="2225" max="2225" width="9.625" style="74" bestFit="1" customWidth="1"/>
    <col min="2226" max="2226" width="8.125" style="74" bestFit="1" customWidth="1"/>
    <col min="2227" max="2228" width="9" style="74" bestFit="1" customWidth="1"/>
    <col min="2229" max="2229" width="9.625" style="74" bestFit="1" customWidth="1"/>
    <col min="2230" max="2230" width="8.125" style="74" bestFit="1" customWidth="1"/>
    <col min="2231" max="2234" width="9.125" style="74" customWidth="1"/>
    <col min="2235" max="2236" width="9" style="74" bestFit="1" customWidth="1"/>
    <col min="2237" max="2237" width="9.625" style="74" bestFit="1" customWidth="1"/>
    <col min="2238" max="2238" width="8.125" style="74" bestFit="1" customWidth="1"/>
    <col min="2239" max="2239" width="9.875" style="74" bestFit="1" customWidth="1"/>
    <col min="2240" max="2241" width="11.625" style="74" bestFit="1" customWidth="1"/>
    <col min="2242" max="2242" width="10.125" style="74" bestFit="1" customWidth="1"/>
    <col min="2243" max="2260" width="9.125" style="74" customWidth="1"/>
    <col min="2261" max="2269" width="5.125" style="74"/>
    <col min="2270" max="2270" width="5.625" style="74" bestFit="1" customWidth="1"/>
    <col min="2271" max="2271" width="50.75" style="74" customWidth="1"/>
    <col min="2272" max="2272" width="9.875" style="74" customWidth="1"/>
    <col min="2273" max="2273" width="11.625" style="74" bestFit="1" customWidth="1"/>
    <col min="2274" max="2274" width="11.625" style="74" customWidth="1"/>
    <col min="2275" max="2275" width="10.125" style="74" customWidth="1"/>
    <col min="2276" max="2276" width="9.875" style="74" bestFit="1" customWidth="1"/>
    <col min="2277" max="2278" width="11.625" style="74" bestFit="1" customWidth="1"/>
    <col min="2279" max="2279" width="10.125" style="74" bestFit="1" customWidth="1"/>
    <col min="2280" max="2280" width="9.875" style="74" bestFit="1" customWidth="1"/>
    <col min="2281" max="2282" width="11.625" style="74" bestFit="1" customWidth="1"/>
    <col min="2283" max="2283" width="10.125" style="74" bestFit="1" customWidth="1"/>
    <col min="2284" max="2284" width="9.875" style="74" bestFit="1" customWidth="1"/>
    <col min="2285" max="2286" width="11.625" style="74" bestFit="1" customWidth="1"/>
    <col min="2287" max="2287" width="10.125" style="74" bestFit="1" customWidth="1"/>
    <col min="2288" max="2288" width="11.125" style="74" customWidth="1"/>
    <col min="2289" max="2289" width="13.125" style="74" customWidth="1"/>
    <col min="2290" max="2290" width="9.875" style="74" bestFit="1" customWidth="1"/>
    <col min="2291" max="2292" width="11.625" style="74" bestFit="1" customWidth="1"/>
    <col min="2293" max="2293" width="10.125" style="74" bestFit="1" customWidth="1"/>
    <col min="2294" max="2294" width="9.875" style="74" bestFit="1" customWidth="1"/>
    <col min="2295" max="2296" width="11.625" style="74" bestFit="1" customWidth="1"/>
    <col min="2297" max="2297" width="10.125" style="74" bestFit="1" customWidth="1"/>
    <col min="2298" max="2298" width="9.875" style="74" bestFit="1" customWidth="1"/>
    <col min="2299" max="2300" width="11.625" style="74" bestFit="1" customWidth="1"/>
    <col min="2301" max="2301" width="10.125" style="74" bestFit="1" customWidth="1"/>
    <col min="2302" max="2302" width="9.875" style="74" bestFit="1" customWidth="1"/>
    <col min="2303" max="2304" width="11.625" style="74" bestFit="1" customWidth="1"/>
    <col min="2305" max="2305" width="10.125" style="74" bestFit="1" customWidth="1"/>
    <col min="2306" max="2306" width="13.125" style="74" customWidth="1"/>
    <col min="2307" max="2307" width="13" style="74" customWidth="1"/>
    <col min="2308" max="2308" width="11.625" style="74" customWidth="1"/>
    <col min="2309" max="2309" width="8.75" style="74" customWidth="1"/>
    <col min="2310" max="2444" width="9.125" style="74" customWidth="1"/>
    <col min="2445" max="2445" width="5.625" style="74" bestFit="1" customWidth="1"/>
    <col min="2446" max="2446" width="50.75" style="74" customWidth="1"/>
    <col min="2447" max="2450" width="9.125" style="74" customWidth="1"/>
    <col min="2451" max="2452" width="12.75" style="74" bestFit="1" customWidth="1"/>
    <col min="2453" max="2453" width="11.625" style="74" bestFit="1" customWidth="1"/>
    <col min="2454" max="2454" width="8.125" style="74" bestFit="1" customWidth="1"/>
    <col min="2455" max="2456" width="9.875" style="74" bestFit="1" customWidth="1"/>
    <col min="2457" max="2457" width="9.625" style="74" bestFit="1" customWidth="1"/>
    <col min="2458" max="2458" width="8.125" style="74" bestFit="1" customWidth="1"/>
    <col min="2459" max="2460" width="9" style="74" bestFit="1" customWidth="1"/>
    <col min="2461" max="2461" width="9.625" style="74" bestFit="1" customWidth="1"/>
    <col min="2462" max="2462" width="8.125" style="74" bestFit="1" customWidth="1"/>
    <col min="2463" max="2464" width="9" style="74" bestFit="1" customWidth="1"/>
    <col min="2465" max="2465" width="9.625" style="74" bestFit="1" customWidth="1"/>
    <col min="2466" max="2466" width="8.125" style="74" bestFit="1" customWidth="1"/>
    <col min="2467" max="2468" width="14" style="74" bestFit="1" customWidth="1"/>
    <col min="2469" max="2469" width="12.75" style="74" bestFit="1" customWidth="1"/>
    <col min="2470" max="2470" width="8.625" style="74" bestFit="1" customWidth="1"/>
    <col min="2471" max="2472" width="14" style="74" bestFit="1" customWidth="1"/>
    <col min="2473" max="2473" width="12.75" style="74" bestFit="1" customWidth="1"/>
    <col min="2474" max="2474" width="8.625" style="74" bestFit="1" customWidth="1"/>
    <col min="2475" max="2476" width="9" style="74" bestFit="1" customWidth="1"/>
    <col min="2477" max="2477" width="9.625" style="74" bestFit="1" customWidth="1"/>
    <col min="2478" max="2478" width="8.125" style="74" bestFit="1" customWidth="1"/>
    <col min="2479" max="2480" width="9" style="74" bestFit="1" customWidth="1"/>
    <col min="2481" max="2481" width="9.625" style="74" bestFit="1" customWidth="1"/>
    <col min="2482" max="2482" width="8.125" style="74" bestFit="1" customWidth="1"/>
    <col min="2483" max="2484" width="9" style="74" bestFit="1" customWidth="1"/>
    <col min="2485" max="2485" width="9.625" style="74" bestFit="1" customWidth="1"/>
    <col min="2486" max="2486" width="8.125" style="74" bestFit="1" customWidth="1"/>
    <col min="2487" max="2490" width="9.125" style="74" customWidth="1"/>
    <col min="2491" max="2492" width="9" style="74" bestFit="1" customWidth="1"/>
    <col min="2493" max="2493" width="9.625" style="74" bestFit="1" customWidth="1"/>
    <col min="2494" max="2494" width="8.125" style="74" bestFit="1" customWidth="1"/>
    <col min="2495" max="2495" width="9.875" style="74" bestFit="1" customWidth="1"/>
    <col min="2496" max="2497" width="11.625" style="74" bestFit="1" customWidth="1"/>
    <col min="2498" max="2498" width="10.125" style="74" bestFit="1" customWidth="1"/>
    <col min="2499" max="2516" width="9.125" style="74" customWidth="1"/>
    <col min="2517" max="2525" width="5.125" style="74"/>
    <col min="2526" max="2526" width="5.625" style="74" bestFit="1" customWidth="1"/>
    <col min="2527" max="2527" width="50.75" style="74" customWidth="1"/>
    <col min="2528" max="2528" width="9.875" style="74" customWidth="1"/>
    <col min="2529" max="2529" width="11.625" style="74" bestFit="1" customWidth="1"/>
    <col min="2530" max="2530" width="11.625" style="74" customWidth="1"/>
    <col min="2531" max="2531" width="10.125" style="74" customWidth="1"/>
    <col min="2532" max="2532" width="9.875" style="74" bestFit="1" customWidth="1"/>
    <col min="2533" max="2534" width="11.625" style="74" bestFit="1" customWidth="1"/>
    <col min="2535" max="2535" width="10.125" style="74" bestFit="1" customWidth="1"/>
    <col min="2536" max="2536" width="9.875" style="74" bestFit="1" customWidth="1"/>
    <col min="2537" max="2538" width="11.625" style="74" bestFit="1" customWidth="1"/>
    <col min="2539" max="2539" width="10.125" style="74" bestFit="1" customWidth="1"/>
    <col min="2540" max="2540" width="9.875" style="74" bestFit="1" customWidth="1"/>
    <col min="2541" max="2542" width="11.625" style="74" bestFit="1" customWidth="1"/>
    <col min="2543" max="2543" width="10.125" style="74" bestFit="1" customWidth="1"/>
    <col min="2544" max="2544" width="11.125" style="74" customWidth="1"/>
    <col min="2545" max="2545" width="13.125" style="74" customWidth="1"/>
    <col min="2546" max="2546" width="9.875" style="74" bestFit="1" customWidth="1"/>
    <col min="2547" max="2548" width="11.625" style="74" bestFit="1" customWidth="1"/>
    <col min="2549" max="2549" width="10.125" style="74" bestFit="1" customWidth="1"/>
    <col min="2550" max="2550" width="9.875" style="74" bestFit="1" customWidth="1"/>
    <col min="2551" max="2552" width="11.625" style="74" bestFit="1" customWidth="1"/>
    <col min="2553" max="2553" width="10.125" style="74" bestFit="1" customWidth="1"/>
    <col min="2554" max="2554" width="9.875" style="74" bestFit="1" customWidth="1"/>
    <col min="2555" max="2556" width="11.625" style="74" bestFit="1" customWidth="1"/>
    <col min="2557" max="2557" width="10.125" style="74" bestFit="1" customWidth="1"/>
    <col min="2558" max="2558" width="9.875" style="74" bestFit="1" customWidth="1"/>
    <col min="2559" max="2560" width="11.625" style="74" bestFit="1" customWidth="1"/>
    <col min="2561" max="2561" width="10.125" style="74" bestFit="1" customWidth="1"/>
    <col min="2562" max="2562" width="13.125" style="74" customWidth="1"/>
    <col min="2563" max="2563" width="13" style="74" customWidth="1"/>
    <col min="2564" max="2564" width="11.625" style="74" customWidth="1"/>
    <col min="2565" max="2565" width="8.75" style="74" customWidth="1"/>
    <col min="2566" max="2700" width="9.125" style="74" customWidth="1"/>
    <col min="2701" max="2701" width="5.625" style="74" bestFit="1" customWidth="1"/>
    <col min="2702" max="2702" width="50.75" style="74" customWidth="1"/>
    <col min="2703" max="2706" width="9.125" style="74" customWidth="1"/>
    <col min="2707" max="2708" width="12.75" style="74" bestFit="1" customWidth="1"/>
    <col min="2709" max="2709" width="11.625" style="74" bestFit="1" customWidth="1"/>
    <col min="2710" max="2710" width="8.125" style="74" bestFit="1" customWidth="1"/>
    <col min="2711" max="2712" width="9.875" style="74" bestFit="1" customWidth="1"/>
    <col min="2713" max="2713" width="9.625" style="74" bestFit="1" customWidth="1"/>
    <col min="2714" max="2714" width="8.125" style="74" bestFit="1" customWidth="1"/>
    <col min="2715" max="2716" width="9" style="74" bestFit="1" customWidth="1"/>
    <col min="2717" max="2717" width="9.625" style="74" bestFit="1" customWidth="1"/>
    <col min="2718" max="2718" width="8.125" style="74" bestFit="1" customWidth="1"/>
    <col min="2719" max="2720" width="9" style="74" bestFit="1" customWidth="1"/>
    <col min="2721" max="2721" width="9.625" style="74" bestFit="1" customWidth="1"/>
    <col min="2722" max="2722" width="8.125" style="74" bestFit="1" customWidth="1"/>
    <col min="2723" max="2724" width="14" style="74" bestFit="1" customWidth="1"/>
    <col min="2725" max="2725" width="12.75" style="74" bestFit="1" customWidth="1"/>
    <col min="2726" max="2726" width="8.625" style="74" bestFit="1" customWidth="1"/>
    <col min="2727" max="2728" width="14" style="74" bestFit="1" customWidth="1"/>
    <col min="2729" max="2729" width="12.75" style="74" bestFit="1" customWidth="1"/>
    <col min="2730" max="2730" width="8.625" style="74" bestFit="1" customWidth="1"/>
    <col min="2731" max="2732" width="9" style="74" bestFit="1" customWidth="1"/>
    <col min="2733" max="2733" width="9.625" style="74" bestFit="1" customWidth="1"/>
    <col min="2734" max="2734" width="8.125" style="74" bestFit="1" customWidth="1"/>
    <col min="2735" max="2736" width="9" style="74" bestFit="1" customWidth="1"/>
    <col min="2737" max="2737" width="9.625" style="74" bestFit="1" customWidth="1"/>
    <col min="2738" max="2738" width="8.125" style="74" bestFit="1" customWidth="1"/>
    <col min="2739" max="2740" width="9" style="74" bestFit="1" customWidth="1"/>
    <col min="2741" max="2741" width="9.625" style="74" bestFit="1" customWidth="1"/>
    <col min="2742" max="2742" width="8.125" style="74" bestFit="1" customWidth="1"/>
    <col min="2743" max="2746" width="9.125" style="74" customWidth="1"/>
    <col min="2747" max="2748" width="9" style="74" bestFit="1" customWidth="1"/>
    <col min="2749" max="2749" width="9.625" style="74" bestFit="1" customWidth="1"/>
    <col min="2750" max="2750" width="8.125" style="74" bestFit="1" customWidth="1"/>
    <col min="2751" max="2751" width="9.875" style="74" bestFit="1" customWidth="1"/>
    <col min="2752" max="2753" width="11.625" style="74" bestFit="1" customWidth="1"/>
    <col min="2754" max="2754" width="10.125" style="74" bestFit="1" customWidth="1"/>
    <col min="2755" max="2772" width="9.125" style="74" customWidth="1"/>
    <col min="2773" max="2781" width="5.125" style="74"/>
    <col min="2782" max="2782" width="5.625" style="74" bestFit="1" customWidth="1"/>
    <col min="2783" max="2783" width="50.75" style="74" customWidth="1"/>
    <col min="2784" max="2784" width="9.875" style="74" customWidth="1"/>
    <col min="2785" max="2785" width="11.625" style="74" bestFit="1" customWidth="1"/>
    <col min="2786" max="2786" width="11.625" style="74" customWidth="1"/>
    <col min="2787" max="2787" width="10.125" style="74" customWidth="1"/>
    <col min="2788" max="2788" width="9.875" style="74" bestFit="1" customWidth="1"/>
    <col min="2789" max="2790" width="11.625" style="74" bestFit="1" customWidth="1"/>
    <col min="2791" max="2791" width="10.125" style="74" bestFit="1" customWidth="1"/>
    <col min="2792" max="2792" width="9.875" style="74" bestFit="1" customWidth="1"/>
    <col min="2793" max="2794" width="11.625" style="74" bestFit="1" customWidth="1"/>
    <col min="2795" max="2795" width="10.125" style="74" bestFit="1" customWidth="1"/>
    <col min="2796" max="2796" width="9.875" style="74" bestFit="1" customWidth="1"/>
    <col min="2797" max="2798" width="11.625" style="74" bestFit="1" customWidth="1"/>
    <col min="2799" max="2799" width="10.125" style="74" bestFit="1" customWidth="1"/>
    <col min="2800" max="2800" width="11.125" style="74" customWidth="1"/>
    <col min="2801" max="2801" width="13.125" style="74" customWidth="1"/>
    <col min="2802" max="2802" width="9.875" style="74" bestFit="1" customWidth="1"/>
    <col min="2803" max="2804" width="11.625" style="74" bestFit="1" customWidth="1"/>
    <col min="2805" max="2805" width="10.125" style="74" bestFit="1" customWidth="1"/>
    <col min="2806" max="2806" width="9.875" style="74" bestFit="1" customWidth="1"/>
    <col min="2807" max="2808" width="11.625" style="74" bestFit="1" customWidth="1"/>
    <col min="2809" max="2809" width="10.125" style="74" bestFit="1" customWidth="1"/>
    <col min="2810" max="2810" width="9.875" style="74" bestFit="1" customWidth="1"/>
    <col min="2811" max="2812" width="11.625" style="74" bestFit="1" customWidth="1"/>
    <col min="2813" max="2813" width="10.125" style="74" bestFit="1" customWidth="1"/>
    <col min="2814" max="2814" width="9.875" style="74" bestFit="1" customWidth="1"/>
    <col min="2815" max="2816" width="11.625" style="74" bestFit="1" customWidth="1"/>
    <col min="2817" max="2817" width="10.125" style="74" bestFit="1" customWidth="1"/>
    <col min="2818" max="2818" width="13.125" style="74" customWidth="1"/>
    <col min="2819" max="2819" width="13" style="74" customWidth="1"/>
    <col min="2820" max="2820" width="11.625" style="74" customWidth="1"/>
    <col min="2821" max="2821" width="8.75" style="74" customWidth="1"/>
    <col min="2822" max="2956" width="9.125" style="74" customWidth="1"/>
    <col min="2957" max="2957" width="5.625" style="74" bestFit="1" customWidth="1"/>
    <col min="2958" max="2958" width="50.75" style="74" customWidth="1"/>
    <col min="2959" max="2962" width="9.125" style="74" customWidth="1"/>
    <col min="2963" max="2964" width="12.75" style="74" bestFit="1" customWidth="1"/>
    <col min="2965" max="2965" width="11.625" style="74" bestFit="1" customWidth="1"/>
    <col min="2966" max="2966" width="8.125" style="74" bestFit="1" customWidth="1"/>
    <col min="2967" max="2968" width="9.875" style="74" bestFit="1" customWidth="1"/>
    <col min="2969" max="2969" width="9.625" style="74" bestFit="1" customWidth="1"/>
    <col min="2970" max="2970" width="8.125" style="74" bestFit="1" customWidth="1"/>
    <col min="2971" max="2972" width="9" style="74" bestFit="1" customWidth="1"/>
    <col min="2973" max="2973" width="9.625" style="74" bestFit="1" customWidth="1"/>
    <col min="2974" max="2974" width="8.125" style="74" bestFit="1" customWidth="1"/>
    <col min="2975" max="2976" width="9" style="74" bestFit="1" customWidth="1"/>
    <col min="2977" max="2977" width="9.625" style="74" bestFit="1" customWidth="1"/>
    <col min="2978" max="2978" width="8.125" style="74" bestFit="1" customWidth="1"/>
    <col min="2979" max="2980" width="14" style="74" bestFit="1" customWidth="1"/>
    <col min="2981" max="2981" width="12.75" style="74" bestFit="1" customWidth="1"/>
    <col min="2982" max="2982" width="8.625" style="74" bestFit="1" customWidth="1"/>
    <col min="2983" max="2984" width="14" style="74" bestFit="1" customWidth="1"/>
    <col min="2985" max="2985" width="12.75" style="74" bestFit="1" customWidth="1"/>
    <col min="2986" max="2986" width="8.625" style="74" bestFit="1" customWidth="1"/>
    <col min="2987" max="2988" width="9" style="74" bestFit="1" customWidth="1"/>
    <col min="2989" max="2989" width="9.625" style="74" bestFit="1" customWidth="1"/>
    <col min="2990" max="2990" width="8.125" style="74" bestFit="1" customWidth="1"/>
    <col min="2991" max="2992" width="9" style="74" bestFit="1" customWidth="1"/>
    <col min="2993" max="2993" width="9.625" style="74" bestFit="1" customWidth="1"/>
    <col min="2994" max="2994" width="8.125" style="74" bestFit="1" customWidth="1"/>
    <col min="2995" max="2996" width="9" style="74" bestFit="1" customWidth="1"/>
    <col min="2997" max="2997" width="9.625" style="74" bestFit="1" customWidth="1"/>
    <col min="2998" max="2998" width="8.125" style="74" bestFit="1" customWidth="1"/>
    <col min="2999" max="3002" width="9.125" style="74" customWidth="1"/>
    <col min="3003" max="3004" width="9" style="74" bestFit="1" customWidth="1"/>
    <col min="3005" max="3005" width="9.625" style="74" bestFit="1" customWidth="1"/>
    <col min="3006" max="3006" width="8.125" style="74" bestFit="1" customWidth="1"/>
    <col min="3007" max="3007" width="9.875" style="74" bestFit="1" customWidth="1"/>
    <col min="3008" max="3009" width="11.625" style="74" bestFit="1" customWidth="1"/>
    <col min="3010" max="3010" width="10.125" style="74" bestFit="1" customWidth="1"/>
    <col min="3011" max="3028" width="9.125" style="74" customWidth="1"/>
    <col min="3029" max="3037" width="5.125" style="74"/>
    <col min="3038" max="3038" width="5.625" style="74" bestFit="1" customWidth="1"/>
    <col min="3039" max="3039" width="50.75" style="74" customWidth="1"/>
    <col min="3040" max="3040" width="9.875" style="74" customWidth="1"/>
    <col min="3041" max="3041" width="11.625" style="74" bestFit="1" customWidth="1"/>
    <col min="3042" max="3042" width="11.625" style="74" customWidth="1"/>
    <col min="3043" max="3043" width="10.125" style="74" customWidth="1"/>
    <col min="3044" max="3044" width="9.875" style="74" bestFit="1" customWidth="1"/>
    <col min="3045" max="3046" width="11.625" style="74" bestFit="1" customWidth="1"/>
    <col min="3047" max="3047" width="10.125" style="74" bestFit="1" customWidth="1"/>
    <col min="3048" max="3048" width="9.875" style="74" bestFit="1" customWidth="1"/>
    <col min="3049" max="3050" width="11.625" style="74" bestFit="1" customWidth="1"/>
    <col min="3051" max="3051" width="10.125" style="74" bestFit="1" customWidth="1"/>
    <col min="3052" max="3052" width="9.875" style="74" bestFit="1" customWidth="1"/>
    <col min="3053" max="3054" width="11.625" style="74" bestFit="1" customWidth="1"/>
    <col min="3055" max="3055" width="10.125" style="74" bestFit="1" customWidth="1"/>
    <col min="3056" max="3056" width="11.125" style="74" customWidth="1"/>
    <col min="3057" max="3057" width="13.125" style="74" customWidth="1"/>
    <col min="3058" max="3058" width="9.875" style="74" bestFit="1" customWidth="1"/>
    <col min="3059" max="3060" width="11.625" style="74" bestFit="1" customWidth="1"/>
    <col min="3061" max="3061" width="10.125" style="74" bestFit="1" customWidth="1"/>
    <col min="3062" max="3062" width="9.875" style="74" bestFit="1" customWidth="1"/>
    <col min="3063" max="3064" width="11.625" style="74" bestFit="1" customWidth="1"/>
    <col min="3065" max="3065" width="10.125" style="74" bestFit="1" customWidth="1"/>
    <col min="3066" max="3066" width="9.875" style="74" bestFit="1" customWidth="1"/>
    <col min="3067" max="3068" width="11.625" style="74" bestFit="1" customWidth="1"/>
    <col min="3069" max="3069" width="10.125" style="74" bestFit="1" customWidth="1"/>
    <col min="3070" max="3070" width="9.875" style="74" bestFit="1" customWidth="1"/>
    <col min="3071" max="3072" width="11.625" style="74" bestFit="1" customWidth="1"/>
    <col min="3073" max="3073" width="10.125" style="74" bestFit="1" customWidth="1"/>
    <col min="3074" max="3074" width="13.125" style="74" customWidth="1"/>
    <col min="3075" max="3075" width="13" style="74" customWidth="1"/>
    <col min="3076" max="3076" width="11.625" style="74" customWidth="1"/>
    <col min="3077" max="3077" width="8.75" style="74" customWidth="1"/>
    <col min="3078" max="3212" width="9.125" style="74" customWidth="1"/>
    <col min="3213" max="3213" width="5.625" style="74" bestFit="1" customWidth="1"/>
    <col min="3214" max="3214" width="50.75" style="74" customWidth="1"/>
    <col min="3215" max="3218" width="9.125" style="74" customWidth="1"/>
    <col min="3219" max="3220" width="12.75" style="74" bestFit="1" customWidth="1"/>
    <col min="3221" max="3221" width="11.625" style="74" bestFit="1" customWidth="1"/>
    <col min="3222" max="3222" width="8.125" style="74" bestFit="1" customWidth="1"/>
    <col min="3223" max="3224" width="9.875" style="74" bestFit="1" customWidth="1"/>
    <col min="3225" max="3225" width="9.625" style="74" bestFit="1" customWidth="1"/>
    <col min="3226" max="3226" width="8.125" style="74" bestFit="1" customWidth="1"/>
    <col min="3227" max="3228" width="9" style="74" bestFit="1" customWidth="1"/>
    <col min="3229" max="3229" width="9.625" style="74" bestFit="1" customWidth="1"/>
    <col min="3230" max="3230" width="8.125" style="74" bestFit="1" customWidth="1"/>
    <col min="3231" max="3232" width="9" style="74" bestFit="1" customWidth="1"/>
    <col min="3233" max="3233" width="9.625" style="74" bestFit="1" customWidth="1"/>
    <col min="3234" max="3234" width="8.125" style="74" bestFit="1" customWidth="1"/>
    <col min="3235" max="3236" width="14" style="74" bestFit="1" customWidth="1"/>
    <col min="3237" max="3237" width="12.75" style="74" bestFit="1" customWidth="1"/>
    <col min="3238" max="3238" width="8.625" style="74" bestFit="1" customWidth="1"/>
    <col min="3239" max="3240" width="14" style="74" bestFit="1" customWidth="1"/>
    <col min="3241" max="3241" width="12.75" style="74" bestFit="1" customWidth="1"/>
    <col min="3242" max="3242" width="8.625" style="74" bestFit="1" customWidth="1"/>
    <col min="3243" max="3244" width="9" style="74" bestFit="1" customWidth="1"/>
    <col min="3245" max="3245" width="9.625" style="74" bestFit="1" customWidth="1"/>
    <col min="3246" max="3246" width="8.125" style="74" bestFit="1" customWidth="1"/>
    <col min="3247" max="3248" width="9" style="74" bestFit="1" customWidth="1"/>
    <col min="3249" max="3249" width="9.625" style="74" bestFit="1" customWidth="1"/>
    <col min="3250" max="3250" width="8.125" style="74" bestFit="1" customWidth="1"/>
    <col min="3251" max="3252" width="9" style="74" bestFit="1" customWidth="1"/>
    <col min="3253" max="3253" width="9.625" style="74" bestFit="1" customWidth="1"/>
    <col min="3254" max="3254" width="8.125" style="74" bestFit="1" customWidth="1"/>
    <col min="3255" max="3258" width="9.125" style="74" customWidth="1"/>
    <col min="3259" max="3260" width="9" style="74" bestFit="1" customWidth="1"/>
    <col min="3261" max="3261" width="9.625" style="74" bestFit="1" customWidth="1"/>
    <col min="3262" max="3262" width="8.125" style="74" bestFit="1" customWidth="1"/>
    <col min="3263" max="3263" width="9.875" style="74" bestFit="1" customWidth="1"/>
    <col min="3264" max="3265" width="11.625" style="74" bestFit="1" customWidth="1"/>
    <col min="3266" max="3266" width="10.125" style="74" bestFit="1" customWidth="1"/>
    <col min="3267" max="3284" width="9.125" style="74" customWidth="1"/>
    <col min="3285" max="3293" width="5.125" style="74"/>
    <col min="3294" max="3294" width="5.625" style="74" bestFit="1" customWidth="1"/>
    <col min="3295" max="3295" width="50.75" style="74" customWidth="1"/>
    <col min="3296" max="3296" width="9.875" style="74" customWidth="1"/>
    <col min="3297" max="3297" width="11.625" style="74" bestFit="1" customWidth="1"/>
    <col min="3298" max="3298" width="11.625" style="74" customWidth="1"/>
    <col min="3299" max="3299" width="10.125" style="74" customWidth="1"/>
    <col min="3300" max="3300" width="9.875" style="74" bestFit="1" customWidth="1"/>
    <col min="3301" max="3302" width="11.625" style="74" bestFit="1" customWidth="1"/>
    <col min="3303" max="3303" width="10.125" style="74" bestFit="1" customWidth="1"/>
    <col min="3304" max="3304" width="9.875" style="74" bestFit="1" customWidth="1"/>
    <col min="3305" max="3306" width="11.625" style="74" bestFit="1" customWidth="1"/>
    <col min="3307" max="3307" width="10.125" style="74" bestFit="1" customWidth="1"/>
    <col min="3308" max="3308" width="9.875" style="74" bestFit="1" customWidth="1"/>
    <col min="3309" max="3310" width="11.625" style="74" bestFit="1" customWidth="1"/>
    <col min="3311" max="3311" width="10.125" style="74" bestFit="1" customWidth="1"/>
    <col min="3312" max="3312" width="11.125" style="74" customWidth="1"/>
    <col min="3313" max="3313" width="13.125" style="74" customWidth="1"/>
    <col min="3314" max="3314" width="9.875" style="74" bestFit="1" customWidth="1"/>
    <col min="3315" max="3316" width="11.625" style="74" bestFit="1" customWidth="1"/>
    <col min="3317" max="3317" width="10.125" style="74" bestFit="1" customWidth="1"/>
    <col min="3318" max="3318" width="9.875" style="74" bestFit="1" customWidth="1"/>
    <col min="3319" max="3320" width="11.625" style="74" bestFit="1" customWidth="1"/>
    <col min="3321" max="3321" width="10.125" style="74" bestFit="1" customWidth="1"/>
    <col min="3322" max="3322" width="9.875" style="74" bestFit="1" customWidth="1"/>
    <col min="3323" max="3324" width="11.625" style="74" bestFit="1" customWidth="1"/>
    <col min="3325" max="3325" width="10.125" style="74" bestFit="1" customWidth="1"/>
    <col min="3326" max="3326" width="9.875" style="74" bestFit="1" customWidth="1"/>
    <col min="3327" max="3328" width="11.625" style="74" bestFit="1" customWidth="1"/>
    <col min="3329" max="3329" width="10.125" style="74" bestFit="1" customWidth="1"/>
    <col min="3330" max="3330" width="13.125" style="74" customWidth="1"/>
    <col min="3331" max="3331" width="13" style="74" customWidth="1"/>
    <col min="3332" max="3332" width="11.625" style="74" customWidth="1"/>
    <col min="3333" max="3333" width="8.75" style="74" customWidth="1"/>
    <col min="3334" max="3468" width="9.125" style="74" customWidth="1"/>
    <col min="3469" max="3469" width="5.625" style="74" bestFit="1" customWidth="1"/>
    <col min="3470" max="3470" width="50.75" style="74" customWidth="1"/>
    <col min="3471" max="3474" width="9.125" style="74" customWidth="1"/>
    <col min="3475" max="3476" width="12.75" style="74" bestFit="1" customWidth="1"/>
    <col min="3477" max="3477" width="11.625" style="74" bestFit="1" customWidth="1"/>
    <col min="3478" max="3478" width="8.125" style="74" bestFit="1" customWidth="1"/>
    <col min="3479" max="3480" width="9.875" style="74" bestFit="1" customWidth="1"/>
    <col min="3481" max="3481" width="9.625" style="74" bestFit="1" customWidth="1"/>
    <col min="3482" max="3482" width="8.125" style="74" bestFit="1" customWidth="1"/>
    <col min="3483" max="3484" width="9" style="74" bestFit="1" customWidth="1"/>
    <col min="3485" max="3485" width="9.625" style="74" bestFit="1" customWidth="1"/>
    <col min="3486" max="3486" width="8.125" style="74" bestFit="1" customWidth="1"/>
    <col min="3487" max="3488" width="9" style="74" bestFit="1" customWidth="1"/>
    <col min="3489" max="3489" width="9.625" style="74" bestFit="1" customWidth="1"/>
    <col min="3490" max="3490" width="8.125" style="74" bestFit="1" customWidth="1"/>
    <col min="3491" max="3492" width="14" style="74" bestFit="1" customWidth="1"/>
    <col min="3493" max="3493" width="12.75" style="74" bestFit="1" customWidth="1"/>
    <col min="3494" max="3494" width="8.625" style="74" bestFit="1" customWidth="1"/>
    <col min="3495" max="3496" width="14" style="74" bestFit="1" customWidth="1"/>
    <col min="3497" max="3497" width="12.75" style="74" bestFit="1" customWidth="1"/>
    <col min="3498" max="3498" width="8.625" style="74" bestFit="1" customWidth="1"/>
    <col min="3499" max="3500" width="9" style="74" bestFit="1" customWidth="1"/>
    <col min="3501" max="3501" width="9.625" style="74" bestFit="1" customWidth="1"/>
    <col min="3502" max="3502" width="8.125" style="74" bestFit="1" customWidth="1"/>
    <col min="3503" max="3504" width="9" style="74" bestFit="1" customWidth="1"/>
    <col min="3505" max="3505" width="9.625" style="74" bestFit="1" customWidth="1"/>
    <col min="3506" max="3506" width="8.125" style="74" bestFit="1" customWidth="1"/>
    <col min="3507" max="3508" width="9" style="74" bestFit="1" customWidth="1"/>
    <col min="3509" max="3509" width="9.625" style="74" bestFit="1" customWidth="1"/>
    <col min="3510" max="3510" width="8.125" style="74" bestFit="1" customWidth="1"/>
    <col min="3511" max="3514" width="9.125" style="74" customWidth="1"/>
    <col min="3515" max="3516" width="9" style="74" bestFit="1" customWidth="1"/>
    <col min="3517" max="3517" width="9.625" style="74" bestFit="1" customWidth="1"/>
    <col min="3518" max="3518" width="8.125" style="74" bestFit="1" customWidth="1"/>
    <col min="3519" max="3519" width="9.875" style="74" bestFit="1" customWidth="1"/>
    <col min="3520" max="3521" width="11.625" style="74" bestFit="1" customWidth="1"/>
    <col min="3522" max="3522" width="10.125" style="74" bestFit="1" customWidth="1"/>
    <col min="3523" max="3540" width="9.125" style="74" customWidth="1"/>
    <col min="3541" max="3549" width="5.125" style="74"/>
    <col min="3550" max="3550" width="5.625" style="74" bestFit="1" customWidth="1"/>
    <col min="3551" max="3551" width="50.75" style="74" customWidth="1"/>
    <col min="3552" max="3552" width="9.875" style="74" customWidth="1"/>
    <col min="3553" max="3553" width="11.625" style="74" bestFit="1" customWidth="1"/>
    <col min="3554" max="3554" width="11.625" style="74" customWidth="1"/>
    <col min="3555" max="3555" width="10.125" style="74" customWidth="1"/>
    <col min="3556" max="3556" width="9.875" style="74" bestFit="1" customWidth="1"/>
    <col min="3557" max="3558" width="11.625" style="74" bestFit="1" customWidth="1"/>
    <col min="3559" max="3559" width="10.125" style="74" bestFit="1" customWidth="1"/>
    <col min="3560" max="3560" width="9.875" style="74" bestFit="1" customWidth="1"/>
    <col min="3561" max="3562" width="11.625" style="74" bestFit="1" customWidth="1"/>
    <col min="3563" max="3563" width="10.125" style="74" bestFit="1" customWidth="1"/>
    <col min="3564" max="3564" width="9.875" style="74" bestFit="1" customWidth="1"/>
    <col min="3565" max="3566" width="11.625" style="74" bestFit="1" customWidth="1"/>
    <col min="3567" max="3567" width="10.125" style="74" bestFit="1" customWidth="1"/>
    <col min="3568" max="3568" width="11.125" style="74" customWidth="1"/>
    <col min="3569" max="3569" width="13.125" style="74" customWidth="1"/>
    <col min="3570" max="3570" width="9.875" style="74" bestFit="1" customWidth="1"/>
    <col min="3571" max="3572" width="11.625" style="74" bestFit="1" customWidth="1"/>
    <col min="3573" max="3573" width="10.125" style="74" bestFit="1" customWidth="1"/>
    <col min="3574" max="3574" width="9.875" style="74" bestFit="1" customWidth="1"/>
    <col min="3575" max="3576" width="11.625" style="74" bestFit="1" customWidth="1"/>
    <col min="3577" max="3577" width="10.125" style="74" bestFit="1" customWidth="1"/>
    <col min="3578" max="3578" width="9.875" style="74" bestFit="1" customWidth="1"/>
    <col min="3579" max="3580" width="11.625" style="74" bestFit="1" customWidth="1"/>
    <col min="3581" max="3581" width="10.125" style="74" bestFit="1" customWidth="1"/>
    <col min="3582" max="3582" width="9.875" style="74" bestFit="1" customWidth="1"/>
    <col min="3583" max="3584" width="11.625" style="74" bestFit="1" customWidth="1"/>
    <col min="3585" max="3585" width="10.125" style="74" bestFit="1" customWidth="1"/>
    <col min="3586" max="3586" width="13.125" style="74" customWidth="1"/>
    <col min="3587" max="3587" width="13" style="74" customWidth="1"/>
    <col min="3588" max="3588" width="11.625" style="74" customWidth="1"/>
    <col min="3589" max="3589" width="8.75" style="74" customWidth="1"/>
    <col min="3590" max="3724" width="9.125" style="74" customWidth="1"/>
    <col min="3725" max="3725" width="5.625" style="74" bestFit="1" customWidth="1"/>
    <col min="3726" max="3726" width="50.75" style="74" customWidth="1"/>
    <col min="3727" max="3730" width="9.125" style="74" customWidth="1"/>
    <col min="3731" max="3732" width="12.75" style="74" bestFit="1" customWidth="1"/>
    <col min="3733" max="3733" width="11.625" style="74" bestFit="1" customWidth="1"/>
    <col min="3734" max="3734" width="8.125" style="74" bestFit="1" customWidth="1"/>
    <col min="3735" max="3736" width="9.875" style="74" bestFit="1" customWidth="1"/>
    <col min="3737" max="3737" width="9.625" style="74" bestFit="1" customWidth="1"/>
    <col min="3738" max="3738" width="8.125" style="74" bestFit="1" customWidth="1"/>
    <col min="3739" max="3740" width="9" style="74" bestFit="1" customWidth="1"/>
    <col min="3741" max="3741" width="9.625" style="74" bestFit="1" customWidth="1"/>
    <col min="3742" max="3742" width="8.125" style="74" bestFit="1" customWidth="1"/>
    <col min="3743" max="3744" width="9" style="74" bestFit="1" customWidth="1"/>
    <col min="3745" max="3745" width="9.625" style="74" bestFit="1" customWidth="1"/>
    <col min="3746" max="3746" width="8.125" style="74" bestFit="1" customWidth="1"/>
    <col min="3747" max="3748" width="14" style="74" bestFit="1" customWidth="1"/>
    <col min="3749" max="3749" width="12.75" style="74" bestFit="1" customWidth="1"/>
    <col min="3750" max="3750" width="8.625" style="74" bestFit="1" customWidth="1"/>
    <col min="3751" max="3752" width="14" style="74" bestFit="1" customWidth="1"/>
    <col min="3753" max="3753" width="12.75" style="74" bestFit="1" customWidth="1"/>
    <col min="3754" max="3754" width="8.625" style="74" bestFit="1" customWidth="1"/>
    <col min="3755" max="3756" width="9" style="74" bestFit="1" customWidth="1"/>
    <col min="3757" max="3757" width="9.625" style="74" bestFit="1" customWidth="1"/>
    <col min="3758" max="3758" width="8.125" style="74" bestFit="1" customWidth="1"/>
    <col min="3759" max="3760" width="9" style="74" bestFit="1" customWidth="1"/>
    <col min="3761" max="3761" width="9.625" style="74" bestFit="1" customWidth="1"/>
    <col min="3762" max="3762" width="8.125" style="74" bestFit="1" customWidth="1"/>
    <col min="3763" max="3764" width="9" style="74" bestFit="1" customWidth="1"/>
    <col min="3765" max="3765" width="9.625" style="74" bestFit="1" customWidth="1"/>
    <col min="3766" max="3766" width="8.125" style="74" bestFit="1" customWidth="1"/>
    <col min="3767" max="3770" width="9.125" style="74" customWidth="1"/>
    <col min="3771" max="3772" width="9" style="74" bestFit="1" customWidth="1"/>
    <col min="3773" max="3773" width="9.625" style="74" bestFit="1" customWidth="1"/>
    <col min="3774" max="3774" width="8.125" style="74" bestFit="1" customWidth="1"/>
    <col min="3775" max="3775" width="9.875" style="74" bestFit="1" customWidth="1"/>
    <col min="3776" max="3777" width="11.625" style="74" bestFit="1" customWidth="1"/>
    <col min="3778" max="3778" width="10.125" style="74" bestFit="1" customWidth="1"/>
    <col min="3779" max="3796" width="9.125" style="74" customWidth="1"/>
    <col min="3797" max="3805" width="5.125" style="74"/>
    <col min="3806" max="3806" width="5.625" style="74" bestFit="1" customWidth="1"/>
    <col min="3807" max="3807" width="50.75" style="74" customWidth="1"/>
    <col min="3808" max="3808" width="9.875" style="74" customWidth="1"/>
    <col min="3809" max="3809" width="11.625" style="74" bestFit="1" customWidth="1"/>
    <col min="3810" max="3810" width="11.625" style="74" customWidth="1"/>
    <col min="3811" max="3811" width="10.125" style="74" customWidth="1"/>
    <col min="3812" max="3812" width="9.875" style="74" bestFit="1" customWidth="1"/>
    <col min="3813" max="3814" width="11.625" style="74" bestFit="1" customWidth="1"/>
    <col min="3815" max="3815" width="10.125" style="74" bestFit="1" customWidth="1"/>
    <col min="3816" max="3816" width="9.875" style="74" bestFit="1" customWidth="1"/>
    <col min="3817" max="3818" width="11.625" style="74" bestFit="1" customWidth="1"/>
    <col min="3819" max="3819" width="10.125" style="74" bestFit="1" customWidth="1"/>
    <col min="3820" max="3820" width="9.875" style="74" bestFit="1" customWidth="1"/>
    <col min="3821" max="3822" width="11.625" style="74" bestFit="1" customWidth="1"/>
    <col min="3823" max="3823" width="10.125" style="74" bestFit="1" customWidth="1"/>
    <col min="3824" max="3824" width="11.125" style="74" customWidth="1"/>
    <col min="3825" max="3825" width="13.125" style="74" customWidth="1"/>
    <col min="3826" max="3826" width="9.875" style="74" bestFit="1" customWidth="1"/>
    <col min="3827" max="3828" width="11.625" style="74" bestFit="1" customWidth="1"/>
    <col min="3829" max="3829" width="10.125" style="74" bestFit="1" customWidth="1"/>
    <col min="3830" max="3830" width="9.875" style="74" bestFit="1" customWidth="1"/>
    <col min="3831" max="3832" width="11.625" style="74" bestFit="1" customWidth="1"/>
    <col min="3833" max="3833" width="10.125" style="74" bestFit="1" customWidth="1"/>
    <col min="3834" max="3834" width="9.875" style="74" bestFit="1" customWidth="1"/>
    <col min="3835" max="3836" width="11.625" style="74" bestFit="1" customWidth="1"/>
    <col min="3837" max="3837" width="10.125" style="74" bestFit="1" customWidth="1"/>
    <col min="3838" max="3838" width="9.875" style="74" bestFit="1" customWidth="1"/>
    <col min="3839" max="3840" width="11.625" style="74" bestFit="1" customWidth="1"/>
    <col min="3841" max="3841" width="10.125" style="74" bestFit="1" customWidth="1"/>
    <col min="3842" max="3842" width="13.125" style="74" customWidth="1"/>
    <col min="3843" max="3843" width="13" style="74" customWidth="1"/>
    <col min="3844" max="3844" width="11.625" style="74" customWidth="1"/>
    <col min="3845" max="3845" width="8.75" style="74" customWidth="1"/>
    <col min="3846" max="3980" width="9.125" style="74" customWidth="1"/>
    <col min="3981" max="3981" width="5.625" style="74" bestFit="1" customWidth="1"/>
    <col min="3982" max="3982" width="50.75" style="74" customWidth="1"/>
    <col min="3983" max="3986" width="9.125" style="74" customWidth="1"/>
    <col min="3987" max="3988" width="12.75" style="74" bestFit="1" customWidth="1"/>
    <col min="3989" max="3989" width="11.625" style="74" bestFit="1" customWidth="1"/>
    <col min="3990" max="3990" width="8.125" style="74" bestFit="1" customWidth="1"/>
    <col min="3991" max="3992" width="9.875" style="74" bestFit="1" customWidth="1"/>
    <col min="3993" max="3993" width="9.625" style="74" bestFit="1" customWidth="1"/>
    <col min="3994" max="3994" width="8.125" style="74" bestFit="1" customWidth="1"/>
    <col min="3995" max="3996" width="9" style="74" bestFit="1" customWidth="1"/>
    <col min="3997" max="3997" width="9.625" style="74" bestFit="1" customWidth="1"/>
    <col min="3998" max="3998" width="8.125" style="74" bestFit="1" customWidth="1"/>
    <col min="3999" max="4000" width="9" style="74" bestFit="1" customWidth="1"/>
    <col min="4001" max="4001" width="9.625" style="74" bestFit="1" customWidth="1"/>
    <col min="4002" max="4002" width="8.125" style="74" bestFit="1" customWidth="1"/>
    <col min="4003" max="4004" width="14" style="74" bestFit="1" customWidth="1"/>
    <col min="4005" max="4005" width="12.75" style="74" bestFit="1" customWidth="1"/>
    <col min="4006" max="4006" width="8.625" style="74" bestFit="1" customWidth="1"/>
    <col min="4007" max="4008" width="14" style="74" bestFit="1" customWidth="1"/>
    <col min="4009" max="4009" width="12.75" style="74" bestFit="1" customWidth="1"/>
    <col min="4010" max="4010" width="8.625" style="74" bestFit="1" customWidth="1"/>
    <col min="4011" max="4012" width="9" style="74" bestFit="1" customWidth="1"/>
    <col min="4013" max="4013" width="9.625" style="74" bestFit="1" customWidth="1"/>
    <col min="4014" max="4014" width="8.125" style="74" bestFit="1" customWidth="1"/>
    <col min="4015" max="4016" width="9" style="74" bestFit="1" customWidth="1"/>
    <col min="4017" max="4017" width="9.625" style="74" bestFit="1" customWidth="1"/>
    <col min="4018" max="4018" width="8.125" style="74" bestFit="1" customWidth="1"/>
    <col min="4019" max="4020" width="9" style="74" bestFit="1" customWidth="1"/>
    <col min="4021" max="4021" width="9.625" style="74" bestFit="1" customWidth="1"/>
    <col min="4022" max="4022" width="8.125" style="74" bestFit="1" customWidth="1"/>
    <col min="4023" max="4026" width="9.125" style="74" customWidth="1"/>
    <col min="4027" max="4028" width="9" style="74" bestFit="1" customWidth="1"/>
    <col min="4029" max="4029" width="9.625" style="74" bestFit="1" customWidth="1"/>
    <col min="4030" max="4030" width="8.125" style="74" bestFit="1" customWidth="1"/>
    <col min="4031" max="4031" width="9.875" style="74" bestFit="1" customWidth="1"/>
    <col min="4032" max="4033" width="11.625" style="74" bestFit="1" customWidth="1"/>
    <col min="4034" max="4034" width="10.125" style="74" bestFit="1" customWidth="1"/>
    <col min="4035" max="4052" width="9.125" style="74" customWidth="1"/>
    <col min="4053" max="4061" width="5.125" style="74"/>
    <col min="4062" max="4062" width="5.625" style="74" bestFit="1" customWidth="1"/>
    <col min="4063" max="4063" width="50.75" style="74" customWidth="1"/>
    <col min="4064" max="4064" width="9.875" style="74" customWidth="1"/>
    <col min="4065" max="4065" width="11.625" style="74" bestFit="1" customWidth="1"/>
    <col min="4066" max="4066" width="11.625" style="74" customWidth="1"/>
    <col min="4067" max="4067" width="10.125" style="74" customWidth="1"/>
    <col min="4068" max="4068" width="9.875" style="74" bestFit="1" customWidth="1"/>
    <col min="4069" max="4070" width="11.625" style="74" bestFit="1" customWidth="1"/>
    <col min="4071" max="4071" width="10.125" style="74" bestFit="1" customWidth="1"/>
    <col min="4072" max="4072" width="9.875" style="74" bestFit="1" customWidth="1"/>
    <col min="4073" max="4074" width="11.625" style="74" bestFit="1" customWidth="1"/>
    <col min="4075" max="4075" width="10.125" style="74" bestFit="1" customWidth="1"/>
    <col min="4076" max="4076" width="9.875" style="74" bestFit="1" customWidth="1"/>
    <col min="4077" max="4078" width="11.625" style="74" bestFit="1" customWidth="1"/>
    <col min="4079" max="4079" width="10.125" style="74" bestFit="1" customWidth="1"/>
    <col min="4080" max="4080" width="11.125" style="74" customWidth="1"/>
    <col min="4081" max="4081" width="13.125" style="74" customWidth="1"/>
    <col min="4082" max="4082" width="9.875" style="74" bestFit="1" customWidth="1"/>
    <col min="4083" max="4084" width="11.625" style="74" bestFit="1" customWidth="1"/>
    <col min="4085" max="4085" width="10.125" style="74" bestFit="1" customWidth="1"/>
    <col min="4086" max="4086" width="9.875" style="74" bestFit="1" customWidth="1"/>
    <col min="4087" max="4088" width="11.625" style="74" bestFit="1" customWidth="1"/>
    <col min="4089" max="4089" width="10.125" style="74" bestFit="1" customWidth="1"/>
    <col min="4090" max="4090" width="9.875" style="74" bestFit="1" customWidth="1"/>
    <col min="4091" max="4092" width="11.625" style="74" bestFit="1" customWidth="1"/>
    <col min="4093" max="4093" width="10.125" style="74" bestFit="1" customWidth="1"/>
    <col min="4094" max="4094" width="9.875" style="74" bestFit="1" customWidth="1"/>
    <col min="4095" max="4096" width="11.625" style="74" bestFit="1" customWidth="1"/>
    <col min="4097" max="4097" width="10.125" style="74" bestFit="1" customWidth="1"/>
    <col min="4098" max="4098" width="13.125" style="74" customWidth="1"/>
    <col min="4099" max="4099" width="13" style="74" customWidth="1"/>
    <col min="4100" max="4100" width="11.625" style="74" customWidth="1"/>
    <col min="4101" max="4101" width="8.75" style="74" customWidth="1"/>
    <col min="4102" max="4236" width="9.125" style="74" customWidth="1"/>
    <col min="4237" max="4237" width="5.625" style="74" bestFit="1" customWidth="1"/>
    <col min="4238" max="4238" width="50.75" style="74" customWidth="1"/>
    <col min="4239" max="4242" width="9.125" style="74" customWidth="1"/>
    <col min="4243" max="4244" width="12.75" style="74" bestFit="1" customWidth="1"/>
    <col min="4245" max="4245" width="11.625" style="74" bestFit="1" customWidth="1"/>
    <col min="4246" max="4246" width="8.125" style="74" bestFit="1" customWidth="1"/>
    <col min="4247" max="4248" width="9.875" style="74" bestFit="1" customWidth="1"/>
    <col min="4249" max="4249" width="9.625" style="74" bestFit="1" customWidth="1"/>
    <col min="4250" max="4250" width="8.125" style="74" bestFit="1" customWidth="1"/>
    <col min="4251" max="4252" width="9" style="74" bestFit="1" customWidth="1"/>
    <col min="4253" max="4253" width="9.625" style="74" bestFit="1" customWidth="1"/>
    <col min="4254" max="4254" width="8.125" style="74" bestFit="1" customWidth="1"/>
    <col min="4255" max="4256" width="9" style="74" bestFit="1" customWidth="1"/>
    <col min="4257" max="4257" width="9.625" style="74" bestFit="1" customWidth="1"/>
    <col min="4258" max="4258" width="8.125" style="74" bestFit="1" customWidth="1"/>
    <col min="4259" max="4260" width="14" style="74" bestFit="1" customWidth="1"/>
    <col min="4261" max="4261" width="12.75" style="74" bestFit="1" customWidth="1"/>
    <col min="4262" max="4262" width="8.625" style="74" bestFit="1" customWidth="1"/>
    <col min="4263" max="4264" width="14" style="74" bestFit="1" customWidth="1"/>
    <col min="4265" max="4265" width="12.75" style="74" bestFit="1" customWidth="1"/>
    <col min="4266" max="4266" width="8.625" style="74" bestFit="1" customWidth="1"/>
    <col min="4267" max="4268" width="9" style="74" bestFit="1" customWidth="1"/>
    <col min="4269" max="4269" width="9.625" style="74" bestFit="1" customWidth="1"/>
    <col min="4270" max="4270" width="8.125" style="74" bestFit="1" customWidth="1"/>
    <col min="4271" max="4272" width="9" style="74" bestFit="1" customWidth="1"/>
    <col min="4273" max="4273" width="9.625" style="74" bestFit="1" customWidth="1"/>
    <col min="4274" max="4274" width="8.125" style="74" bestFit="1" customWidth="1"/>
    <col min="4275" max="4276" width="9" style="74" bestFit="1" customWidth="1"/>
    <col min="4277" max="4277" width="9.625" style="74" bestFit="1" customWidth="1"/>
    <col min="4278" max="4278" width="8.125" style="74" bestFit="1" customWidth="1"/>
    <col min="4279" max="4282" width="9.125" style="74" customWidth="1"/>
    <col min="4283" max="4284" width="9" style="74" bestFit="1" customWidth="1"/>
    <col min="4285" max="4285" width="9.625" style="74" bestFit="1" customWidth="1"/>
    <col min="4286" max="4286" width="8.125" style="74" bestFit="1" customWidth="1"/>
    <col min="4287" max="4287" width="9.875" style="74" bestFit="1" customWidth="1"/>
    <col min="4288" max="4289" width="11.625" style="74" bestFit="1" customWidth="1"/>
    <col min="4290" max="4290" width="10.125" style="74" bestFit="1" customWidth="1"/>
    <col min="4291" max="4308" width="9.125" style="74" customWidth="1"/>
    <col min="4309" max="4317" width="5.125" style="74"/>
    <col min="4318" max="4318" width="5.625" style="74" bestFit="1" customWidth="1"/>
    <col min="4319" max="4319" width="50.75" style="74" customWidth="1"/>
    <col min="4320" max="4320" width="9.875" style="74" customWidth="1"/>
    <col min="4321" max="4321" width="11.625" style="74" bestFit="1" customWidth="1"/>
    <col min="4322" max="4322" width="11.625" style="74" customWidth="1"/>
    <col min="4323" max="4323" width="10.125" style="74" customWidth="1"/>
    <col min="4324" max="4324" width="9.875" style="74" bestFit="1" customWidth="1"/>
    <col min="4325" max="4326" width="11.625" style="74" bestFit="1" customWidth="1"/>
    <col min="4327" max="4327" width="10.125" style="74" bestFit="1" customWidth="1"/>
    <col min="4328" max="4328" width="9.875" style="74" bestFit="1" customWidth="1"/>
    <col min="4329" max="4330" width="11.625" style="74" bestFit="1" customWidth="1"/>
    <col min="4331" max="4331" width="10.125" style="74" bestFit="1" customWidth="1"/>
    <col min="4332" max="4332" width="9.875" style="74" bestFit="1" customWidth="1"/>
    <col min="4333" max="4334" width="11.625" style="74" bestFit="1" customWidth="1"/>
    <col min="4335" max="4335" width="10.125" style="74" bestFit="1" customWidth="1"/>
    <col min="4336" max="4336" width="11.125" style="74" customWidth="1"/>
    <col min="4337" max="4337" width="13.125" style="74" customWidth="1"/>
    <col min="4338" max="4338" width="9.875" style="74" bestFit="1" customWidth="1"/>
    <col min="4339" max="4340" width="11.625" style="74" bestFit="1" customWidth="1"/>
    <col min="4341" max="4341" width="10.125" style="74" bestFit="1" customWidth="1"/>
    <col min="4342" max="4342" width="9.875" style="74" bestFit="1" customWidth="1"/>
    <col min="4343" max="4344" width="11.625" style="74" bestFit="1" customWidth="1"/>
    <col min="4345" max="4345" width="10.125" style="74" bestFit="1" customWidth="1"/>
    <col min="4346" max="4346" width="9.875" style="74" bestFit="1" customWidth="1"/>
    <col min="4347" max="4348" width="11.625" style="74" bestFit="1" customWidth="1"/>
    <col min="4349" max="4349" width="10.125" style="74" bestFit="1" customWidth="1"/>
    <col min="4350" max="4350" width="9.875" style="74" bestFit="1" customWidth="1"/>
    <col min="4351" max="4352" width="11.625" style="74" bestFit="1" customWidth="1"/>
    <col min="4353" max="4353" width="10.125" style="74" bestFit="1" customWidth="1"/>
    <col min="4354" max="4354" width="13.125" style="74" customWidth="1"/>
    <col min="4355" max="4355" width="13" style="74" customWidth="1"/>
    <col min="4356" max="4356" width="11.625" style="74" customWidth="1"/>
    <col min="4357" max="4357" width="8.75" style="74" customWidth="1"/>
    <col min="4358" max="4492" width="9.125" style="74" customWidth="1"/>
    <col min="4493" max="4493" width="5.625" style="74" bestFit="1" customWidth="1"/>
    <col min="4494" max="4494" width="50.75" style="74" customWidth="1"/>
    <col min="4495" max="4498" width="9.125" style="74" customWidth="1"/>
    <col min="4499" max="4500" width="12.75" style="74" bestFit="1" customWidth="1"/>
    <col min="4501" max="4501" width="11.625" style="74" bestFit="1" customWidth="1"/>
    <col min="4502" max="4502" width="8.125" style="74" bestFit="1" customWidth="1"/>
    <col min="4503" max="4504" width="9.875" style="74" bestFit="1" customWidth="1"/>
    <col min="4505" max="4505" width="9.625" style="74" bestFit="1" customWidth="1"/>
    <col min="4506" max="4506" width="8.125" style="74" bestFit="1" customWidth="1"/>
    <col min="4507" max="4508" width="9" style="74" bestFit="1" customWidth="1"/>
    <col min="4509" max="4509" width="9.625" style="74" bestFit="1" customWidth="1"/>
    <col min="4510" max="4510" width="8.125" style="74" bestFit="1" customWidth="1"/>
    <col min="4511" max="4512" width="9" style="74" bestFit="1" customWidth="1"/>
    <col min="4513" max="4513" width="9.625" style="74" bestFit="1" customWidth="1"/>
    <col min="4514" max="4514" width="8.125" style="74" bestFit="1" customWidth="1"/>
    <col min="4515" max="4516" width="14" style="74" bestFit="1" customWidth="1"/>
    <col min="4517" max="4517" width="12.75" style="74" bestFit="1" customWidth="1"/>
    <col min="4518" max="4518" width="8.625" style="74" bestFit="1" customWidth="1"/>
    <col min="4519" max="4520" width="14" style="74" bestFit="1" customWidth="1"/>
    <col min="4521" max="4521" width="12.75" style="74" bestFit="1" customWidth="1"/>
    <col min="4522" max="4522" width="8.625" style="74" bestFit="1" customWidth="1"/>
    <col min="4523" max="4524" width="9" style="74" bestFit="1" customWidth="1"/>
    <col min="4525" max="4525" width="9.625" style="74" bestFit="1" customWidth="1"/>
    <col min="4526" max="4526" width="8.125" style="74" bestFit="1" customWidth="1"/>
    <col min="4527" max="4528" width="9" style="74" bestFit="1" customWidth="1"/>
    <col min="4529" max="4529" width="9.625" style="74" bestFit="1" customWidth="1"/>
    <col min="4530" max="4530" width="8.125" style="74" bestFit="1" customWidth="1"/>
    <col min="4531" max="4532" width="9" style="74" bestFit="1" customWidth="1"/>
    <col min="4533" max="4533" width="9.625" style="74" bestFit="1" customWidth="1"/>
    <col min="4534" max="4534" width="8.125" style="74" bestFit="1" customWidth="1"/>
    <col min="4535" max="4538" width="9.125" style="74" customWidth="1"/>
    <col min="4539" max="4540" width="9" style="74" bestFit="1" customWidth="1"/>
    <col min="4541" max="4541" width="9.625" style="74" bestFit="1" customWidth="1"/>
    <col min="4542" max="4542" width="8.125" style="74" bestFit="1" customWidth="1"/>
    <col min="4543" max="4543" width="9.875" style="74" bestFit="1" customWidth="1"/>
    <col min="4544" max="4545" width="11.625" style="74" bestFit="1" customWidth="1"/>
    <col min="4546" max="4546" width="10.125" style="74" bestFit="1" customWidth="1"/>
    <col min="4547" max="4564" width="9.125" style="74" customWidth="1"/>
    <col min="4565" max="4573" width="5.125" style="74"/>
    <col min="4574" max="4574" width="5.625" style="74" bestFit="1" customWidth="1"/>
    <col min="4575" max="4575" width="50.75" style="74" customWidth="1"/>
    <col min="4576" max="4576" width="9.875" style="74" customWidth="1"/>
    <col min="4577" max="4577" width="11.625" style="74" bestFit="1" customWidth="1"/>
    <col min="4578" max="4578" width="11.625" style="74" customWidth="1"/>
    <col min="4579" max="4579" width="10.125" style="74" customWidth="1"/>
    <col min="4580" max="4580" width="9.875" style="74" bestFit="1" customWidth="1"/>
    <col min="4581" max="4582" width="11.625" style="74" bestFit="1" customWidth="1"/>
    <col min="4583" max="4583" width="10.125" style="74" bestFit="1" customWidth="1"/>
    <col min="4584" max="4584" width="9.875" style="74" bestFit="1" customWidth="1"/>
    <col min="4585" max="4586" width="11.625" style="74" bestFit="1" customWidth="1"/>
    <col min="4587" max="4587" width="10.125" style="74" bestFit="1" customWidth="1"/>
    <col min="4588" max="4588" width="9.875" style="74" bestFit="1" customWidth="1"/>
    <col min="4589" max="4590" width="11.625" style="74" bestFit="1" customWidth="1"/>
    <col min="4591" max="4591" width="10.125" style="74" bestFit="1" customWidth="1"/>
    <col min="4592" max="4592" width="11.125" style="74" customWidth="1"/>
    <col min="4593" max="4593" width="13.125" style="74" customWidth="1"/>
    <col min="4594" max="4594" width="9.875" style="74" bestFit="1" customWidth="1"/>
    <col min="4595" max="4596" width="11.625" style="74" bestFit="1" customWidth="1"/>
    <col min="4597" max="4597" width="10.125" style="74" bestFit="1" customWidth="1"/>
    <col min="4598" max="4598" width="9.875" style="74" bestFit="1" customWidth="1"/>
    <col min="4599" max="4600" width="11.625" style="74" bestFit="1" customWidth="1"/>
    <col min="4601" max="4601" width="10.125" style="74" bestFit="1" customWidth="1"/>
    <col min="4602" max="4602" width="9.875" style="74" bestFit="1" customWidth="1"/>
    <col min="4603" max="4604" width="11.625" style="74" bestFit="1" customWidth="1"/>
    <col min="4605" max="4605" width="10.125" style="74" bestFit="1" customWidth="1"/>
    <col min="4606" max="4606" width="9.875" style="74" bestFit="1" customWidth="1"/>
    <col min="4607" max="4608" width="11.625" style="74" bestFit="1" customWidth="1"/>
    <col min="4609" max="4609" width="10.125" style="74" bestFit="1" customWidth="1"/>
    <col min="4610" max="4610" width="13.125" style="74" customWidth="1"/>
    <col min="4611" max="4611" width="13" style="74" customWidth="1"/>
    <col min="4612" max="4612" width="11.625" style="74" customWidth="1"/>
    <col min="4613" max="4613" width="8.75" style="74" customWidth="1"/>
    <col min="4614" max="4748" width="9.125" style="74" customWidth="1"/>
    <col min="4749" max="4749" width="5.625" style="74" bestFit="1" customWidth="1"/>
    <col min="4750" max="4750" width="50.75" style="74" customWidth="1"/>
    <col min="4751" max="4754" width="9.125" style="74" customWidth="1"/>
    <col min="4755" max="4756" width="12.75" style="74" bestFit="1" customWidth="1"/>
    <col min="4757" max="4757" width="11.625" style="74" bestFit="1" customWidth="1"/>
    <col min="4758" max="4758" width="8.125" style="74" bestFit="1" customWidth="1"/>
    <col min="4759" max="4760" width="9.875" style="74" bestFit="1" customWidth="1"/>
    <col min="4761" max="4761" width="9.625" style="74" bestFit="1" customWidth="1"/>
    <col min="4762" max="4762" width="8.125" style="74" bestFit="1" customWidth="1"/>
    <col min="4763" max="4764" width="9" style="74" bestFit="1" customWidth="1"/>
    <col min="4765" max="4765" width="9.625" style="74" bestFit="1" customWidth="1"/>
    <col min="4766" max="4766" width="8.125" style="74" bestFit="1" customWidth="1"/>
    <col min="4767" max="4768" width="9" style="74" bestFit="1" customWidth="1"/>
    <col min="4769" max="4769" width="9.625" style="74" bestFit="1" customWidth="1"/>
    <col min="4770" max="4770" width="8.125" style="74" bestFit="1" customWidth="1"/>
    <col min="4771" max="4772" width="14" style="74" bestFit="1" customWidth="1"/>
    <col min="4773" max="4773" width="12.75" style="74" bestFit="1" customWidth="1"/>
    <col min="4774" max="4774" width="8.625" style="74" bestFit="1" customWidth="1"/>
    <col min="4775" max="4776" width="14" style="74" bestFit="1" customWidth="1"/>
    <col min="4777" max="4777" width="12.75" style="74" bestFit="1" customWidth="1"/>
    <col min="4778" max="4778" width="8.625" style="74" bestFit="1" customWidth="1"/>
    <col min="4779" max="4780" width="9" style="74" bestFit="1" customWidth="1"/>
    <col min="4781" max="4781" width="9.625" style="74" bestFit="1" customWidth="1"/>
    <col min="4782" max="4782" width="8.125" style="74" bestFit="1" customWidth="1"/>
    <col min="4783" max="4784" width="9" style="74" bestFit="1" customWidth="1"/>
    <col min="4785" max="4785" width="9.625" style="74" bestFit="1" customWidth="1"/>
    <col min="4786" max="4786" width="8.125" style="74" bestFit="1" customWidth="1"/>
    <col min="4787" max="4788" width="9" style="74" bestFit="1" customWidth="1"/>
    <col min="4789" max="4789" width="9.625" style="74" bestFit="1" customWidth="1"/>
    <col min="4790" max="4790" width="8.125" style="74" bestFit="1" customWidth="1"/>
    <col min="4791" max="4794" width="9.125" style="74" customWidth="1"/>
    <col min="4795" max="4796" width="9" style="74" bestFit="1" customWidth="1"/>
    <col min="4797" max="4797" width="9.625" style="74" bestFit="1" customWidth="1"/>
    <col min="4798" max="4798" width="8.125" style="74" bestFit="1" customWidth="1"/>
    <col min="4799" max="4799" width="9.875" style="74" bestFit="1" customWidth="1"/>
    <col min="4800" max="4801" width="11.625" style="74" bestFit="1" customWidth="1"/>
    <col min="4802" max="4802" width="10.125" style="74" bestFit="1" customWidth="1"/>
    <col min="4803" max="4820" width="9.125" style="74" customWidth="1"/>
    <col min="4821" max="4829" width="5.125" style="74"/>
    <col min="4830" max="4830" width="5.625" style="74" bestFit="1" customWidth="1"/>
    <col min="4831" max="4831" width="50.75" style="74" customWidth="1"/>
    <col min="4832" max="4832" width="9.875" style="74" customWidth="1"/>
    <col min="4833" max="4833" width="11.625" style="74" bestFit="1" customWidth="1"/>
    <col min="4834" max="4834" width="11.625" style="74" customWidth="1"/>
    <col min="4835" max="4835" width="10.125" style="74" customWidth="1"/>
    <col min="4836" max="4836" width="9.875" style="74" bestFit="1" customWidth="1"/>
    <col min="4837" max="4838" width="11.625" style="74" bestFit="1" customWidth="1"/>
    <col min="4839" max="4839" width="10.125" style="74" bestFit="1" customWidth="1"/>
    <col min="4840" max="4840" width="9.875" style="74" bestFit="1" customWidth="1"/>
    <col min="4841" max="4842" width="11.625" style="74" bestFit="1" customWidth="1"/>
    <col min="4843" max="4843" width="10.125" style="74" bestFit="1" customWidth="1"/>
    <col min="4844" max="4844" width="9.875" style="74" bestFit="1" customWidth="1"/>
    <col min="4845" max="4846" width="11.625" style="74" bestFit="1" customWidth="1"/>
    <col min="4847" max="4847" width="10.125" style="74" bestFit="1" customWidth="1"/>
    <col min="4848" max="4848" width="11.125" style="74" customWidth="1"/>
    <col min="4849" max="4849" width="13.125" style="74" customWidth="1"/>
    <col min="4850" max="4850" width="9.875" style="74" bestFit="1" customWidth="1"/>
    <col min="4851" max="4852" width="11.625" style="74" bestFit="1" customWidth="1"/>
    <col min="4853" max="4853" width="10.125" style="74" bestFit="1" customWidth="1"/>
    <col min="4854" max="4854" width="9.875" style="74" bestFit="1" customWidth="1"/>
    <col min="4855" max="4856" width="11.625" style="74" bestFit="1" customWidth="1"/>
    <col min="4857" max="4857" width="10.125" style="74" bestFit="1" customWidth="1"/>
    <col min="4858" max="4858" width="9.875" style="74" bestFit="1" customWidth="1"/>
    <col min="4859" max="4860" width="11.625" style="74" bestFit="1" customWidth="1"/>
    <col min="4861" max="4861" width="10.125" style="74" bestFit="1" customWidth="1"/>
    <col min="4862" max="4862" width="9.875" style="74" bestFit="1" customWidth="1"/>
    <col min="4863" max="4864" width="11.625" style="74" bestFit="1" customWidth="1"/>
    <col min="4865" max="4865" width="10.125" style="74" bestFit="1" customWidth="1"/>
    <col min="4866" max="4866" width="13.125" style="74" customWidth="1"/>
    <col min="4867" max="4867" width="13" style="74" customWidth="1"/>
    <col min="4868" max="4868" width="11.625" style="74" customWidth="1"/>
    <col min="4869" max="4869" width="8.75" style="74" customWidth="1"/>
    <col min="4870" max="5004" width="9.125" style="74" customWidth="1"/>
    <col min="5005" max="5005" width="5.625" style="74" bestFit="1" customWidth="1"/>
    <col min="5006" max="5006" width="50.75" style="74" customWidth="1"/>
    <col min="5007" max="5010" width="9.125" style="74" customWidth="1"/>
    <col min="5011" max="5012" width="12.75" style="74" bestFit="1" customWidth="1"/>
    <col min="5013" max="5013" width="11.625" style="74" bestFit="1" customWidth="1"/>
    <col min="5014" max="5014" width="8.125" style="74" bestFit="1" customWidth="1"/>
    <col min="5015" max="5016" width="9.875" style="74" bestFit="1" customWidth="1"/>
    <col min="5017" max="5017" width="9.625" style="74" bestFit="1" customWidth="1"/>
    <col min="5018" max="5018" width="8.125" style="74" bestFit="1" customWidth="1"/>
    <col min="5019" max="5020" width="9" style="74" bestFit="1" customWidth="1"/>
    <col min="5021" max="5021" width="9.625" style="74" bestFit="1" customWidth="1"/>
    <col min="5022" max="5022" width="8.125" style="74" bestFit="1" customWidth="1"/>
    <col min="5023" max="5024" width="9" style="74" bestFit="1" customWidth="1"/>
    <col min="5025" max="5025" width="9.625" style="74" bestFit="1" customWidth="1"/>
    <col min="5026" max="5026" width="8.125" style="74" bestFit="1" customWidth="1"/>
    <col min="5027" max="5028" width="14" style="74" bestFit="1" customWidth="1"/>
    <col min="5029" max="5029" width="12.75" style="74" bestFit="1" customWidth="1"/>
    <col min="5030" max="5030" width="8.625" style="74" bestFit="1" customWidth="1"/>
    <col min="5031" max="5032" width="14" style="74" bestFit="1" customWidth="1"/>
    <col min="5033" max="5033" width="12.75" style="74" bestFit="1" customWidth="1"/>
    <col min="5034" max="5034" width="8.625" style="74" bestFit="1" customWidth="1"/>
    <col min="5035" max="5036" width="9" style="74" bestFit="1" customWidth="1"/>
    <col min="5037" max="5037" width="9.625" style="74" bestFit="1" customWidth="1"/>
    <col min="5038" max="5038" width="8.125" style="74" bestFit="1" customWidth="1"/>
    <col min="5039" max="5040" width="9" style="74" bestFit="1" customWidth="1"/>
    <col min="5041" max="5041" width="9.625" style="74" bestFit="1" customWidth="1"/>
    <col min="5042" max="5042" width="8.125" style="74" bestFit="1" customWidth="1"/>
    <col min="5043" max="5044" width="9" style="74" bestFit="1" customWidth="1"/>
    <col min="5045" max="5045" width="9.625" style="74" bestFit="1" customWidth="1"/>
    <col min="5046" max="5046" width="8.125" style="74" bestFit="1" customWidth="1"/>
    <col min="5047" max="5050" width="9.125" style="74" customWidth="1"/>
    <col min="5051" max="5052" width="9" style="74" bestFit="1" customWidth="1"/>
    <col min="5053" max="5053" width="9.625" style="74" bestFit="1" customWidth="1"/>
    <col min="5054" max="5054" width="8.125" style="74" bestFit="1" customWidth="1"/>
    <col min="5055" max="5055" width="9.875" style="74" bestFit="1" customWidth="1"/>
    <col min="5056" max="5057" width="11.625" style="74" bestFit="1" customWidth="1"/>
    <col min="5058" max="5058" width="10.125" style="74" bestFit="1" customWidth="1"/>
    <col min="5059" max="5076" width="9.125" style="74" customWidth="1"/>
    <col min="5077" max="5085" width="5.125" style="74"/>
    <col min="5086" max="5086" width="5.625" style="74" bestFit="1" customWidth="1"/>
    <col min="5087" max="5087" width="50.75" style="74" customWidth="1"/>
    <col min="5088" max="5088" width="9.875" style="74" customWidth="1"/>
    <col min="5089" max="5089" width="11.625" style="74" bestFit="1" customWidth="1"/>
    <col min="5090" max="5090" width="11.625" style="74" customWidth="1"/>
    <col min="5091" max="5091" width="10.125" style="74" customWidth="1"/>
    <col min="5092" max="5092" width="9.875" style="74" bestFit="1" customWidth="1"/>
    <col min="5093" max="5094" width="11.625" style="74" bestFit="1" customWidth="1"/>
    <col min="5095" max="5095" width="10.125" style="74" bestFit="1" customWidth="1"/>
    <col min="5096" max="5096" width="9.875" style="74" bestFit="1" customWidth="1"/>
    <col min="5097" max="5098" width="11.625" style="74" bestFit="1" customWidth="1"/>
    <col min="5099" max="5099" width="10.125" style="74" bestFit="1" customWidth="1"/>
    <col min="5100" max="5100" width="9.875" style="74" bestFit="1" customWidth="1"/>
    <col min="5101" max="5102" width="11.625" style="74" bestFit="1" customWidth="1"/>
    <col min="5103" max="5103" width="10.125" style="74" bestFit="1" customWidth="1"/>
    <col min="5104" max="5104" width="11.125" style="74" customWidth="1"/>
    <col min="5105" max="5105" width="13.125" style="74" customWidth="1"/>
    <col min="5106" max="5106" width="9.875" style="74" bestFit="1" customWidth="1"/>
    <col min="5107" max="5108" width="11.625" style="74" bestFit="1" customWidth="1"/>
    <col min="5109" max="5109" width="10.125" style="74" bestFit="1" customWidth="1"/>
    <col min="5110" max="5110" width="9.875" style="74" bestFit="1" customWidth="1"/>
    <col min="5111" max="5112" width="11.625" style="74" bestFit="1" customWidth="1"/>
    <col min="5113" max="5113" width="10.125" style="74" bestFit="1" customWidth="1"/>
    <col min="5114" max="5114" width="9.875" style="74" bestFit="1" customWidth="1"/>
    <col min="5115" max="5116" width="11.625" style="74" bestFit="1" customWidth="1"/>
    <col min="5117" max="5117" width="10.125" style="74" bestFit="1" customWidth="1"/>
    <col min="5118" max="5118" width="9.875" style="74" bestFit="1" customWidth="1"/>
    <col min="5119" max="5120" width="11.625" style="74" bestFit="1" customWidth="1"/>
    <col min="5121" max="5121" width="10.125" style="74" bestFit="1" customWidth="1"/>
    <col min="5122" max="5122" width="13.125" style="74" customWidth="1"/>
    <col min="5123" max="5123" width="13" style="74" customWidth="1"/>
    <col min="5124" max="5124" width="11.625" style="74" customWidth="1"/>
    <col min="5125" max="5125" width="8.75" style="74" customWidth="1"/>
    <col min="5126" max="5260" width="9.125" style="74" customWidth="1"/>
    <col min="5261" max="5261" width="5.625" style="74" bestFit="1" customWidth="1"/>
    <col min="5262" max="5262" width="50.75" style="74" customWidth="1"/>
    <col min="5263" max="5266" width="9.125" style="74" customWidth="1"/>
    <col min="5267" max="5268" width="12.75" style="74" bestFit="1" customWidth="1"/>
    <col min="5269" max="5269" width="11.625" style="74" bestFit="1" customWidth="1"/>
    <col min="5270" max="5270" width="8.125" style="74" bestFit="1" customWidth="1"/>
    <col min="5271" max="5272" width="9.875" style="74" bestFit="1" customWidth="1"/>
    <col min="5273" max="5273" width="9.625" style="74" bestFit="1" customWidth="1"/>
    <col min="5274" max="5274" width="8.125" style="74" bestFit="1" customWidth="1"/>
    <col min="5275" max="5276" width="9" style="74" bestFit="1" customWidth="1"/>
    <col min="5277" max="5277" width="9.625" style="74" bestFit="1" customWidth="1"/>
    <col min="5278" max="5278" width="8.125" style="74" bestFit="1" customWidth="1"/>
    <col min="5279" max="5280" width="9" style="74" bestFit="1" customWidth="1"/>
    <col min="5281" max="5281" width="9.625" style="74" bestFit="1" customWidth="1"/>
    <col min="5282" max="5282" width="8.125" style="74" bestFit="1" customWidth="1"/>
    <col min="5283" max="5284" width="14" style="74" bestFit="1" customWidth="1"/>
    <col min="5285" max="5285" width="12.75" style="74" bestFit="1" customWidth="1"/>
    <col min="5286" max="5286" width="8.625" style="74" bestFit="1" customWidth="1"/>
    <col min="5287" max="5288" width="14" style="74" bestFit="1" customWidth="1"/>
    <col min="5289" max="5289" width="12.75" style="74" bestFit="1" customWidth="1"/>
    <col min="5290" max="5290" width="8.625" style="74" bestFit="1" customWidth="1"/>
    <col min="5291" max="5292" width="9" style="74" bestFit="1" customWidth="1"/>
    <col min="5293" max="5293" width="9.625" style="74" bestFit="1" customWidth="1"/>
    <col min="5294" max="5294" width="8.125" style="74" bestFit="1" customWidth="1"/>
    <col min="5295" max="5296" width="9" style="74" bestFit="1" customWidth="1"/>
    <col min="5297" max="5297" width="9.625" style="74" bestFit="1" customWidth="1"/>
    <col min="5298" max="5298" width="8.125" style="74" bestFit="1" customWidth="1"/>
    <col min="5299" max="5300" width="9" style="74" bestFit="1" customWidth="1"/>
    <col min="5301" max="5301" width="9.625" style="74" bestFit="1" customWidth="1"/>
    <col min="5302" max="5302" width="8.125" style="74" bestFit="1" customWidth="1"/>
    <col min="5303" max="5306" width="9.125" style="74" customWidth="1"/>
    <col min="5307" max="5308" width="9" style="74" bestFit="1" customWidth="1"/>
    <col min="5309" max="5309" width="9.625" style="74" bestFit="1" customWidth="1"/>
    <col min="5310" max="5310" width="8.125" style="74" bestFit="1" customWidth="1"/>
    <col min="5311" max="5311" width="9.875" style="74" bestFit="1" customWidth="1"/>
    <col min="5312" max="5313" width="11.625" style="74" bestFit="1" customWidth="1"/>
    <col min="5314" max="5314" width="10.125" style="74" bestFit="1" customWidth="1"/>
    <col min="5315" max="5332" width="9.125" style="74" customWidth="1"/>
    <col min="5333" max="5341" width="5.125" style="74"/>
    <col min="5342" max="5342" width="5.625" style="74" bestFit="1" customWidth="1"/>
    <col min="5343" max="5343" width="50.75" style="74" customWidth="1"/>
    <col min="5344" max="5344" width="9.875" style="74" customWidth="1"/>
    <col min="5345" max="5345" width="11.625" style="74" bestFit="1" customWidth="1"/>
    <col min="5346" max="5346" width="11.625" style="74" customWidth="1"/>
    <col min="5347" max="5347" width="10.125" style="74" customWidth="1"/>
    <col min="5348" max="5348" width="9.875" style="74" bestFit="1" customWidth="1"/>
    <col min="5349" max="5350" width="11.625" style="74" bestFit="1" customWidth="1"/>
    <col min="5351" max="5351" width="10.125" style="74" bestFit="1" customWidth="1"/>
    <col min="5352" max="5352" width="9.875" style="74" bestFit="1" customWidth="1"/>
    <col min="5353" max="5354" width="11.625" style="74" bestFit="1" customWidth="1"/>
    <col min="5355" max="5355" width="10.125" style="74" bestFit="1" customWidth="1"/>
    <col min="5356" max="5356" width="9.875" style="74" bestFit="1" customWidth="1"/>
    <col min="5357" max="5358" width="11.625" style="74" bestFit="1" customWidth="1"/>
    <col min="5359" max="5359" width="10.125" style="74" bestFit="1" customWidth="1"/>
    <col min="5360" max="5360" width="11.125" style="74" customWidth="1"/>
    <col min="5361" max="5361" width="13.125" style="74" customWidth="1"/>
    <col min="5362" max="5362" width="9.875" style="74" bestFit="1" customWidth="1"/>
    <col min="5363" max="5364" width="11.625" style="74" bestFit="1" customWidth="1"/>
    <col min="5365" max="5365" width="10.125" style="74" bestFit="1" customWidth="1"/>
    <col min="5366" max="5366" width="9.875" style="74" bestFit="1" customWidth="1"/>
    <col min="5367" max="5368" width="11.625" style="74" bestFit="1" customWidth="1"/>
    <col min="5369" max="5369" width="10.125" style="74" bestFit="1" customWidth="1"/>
    <col min="5370" max="5370" width="9.875" style="74" bestFit="1" customWidth="1"/>
    <col min="5371" max="5372" width="11.625" style="74" bestFit="1" customWidth="1"/>
    <col min="5373" max="5373" width="10.125" style="74" bestFit="1" customWidth="1"/>
    <col min="5374" max="5374" width="9.875" style="74" bestFit="1" customWidth="1"/>
    <col min="5375" max="5376" width="11.625" style="74" bestFit="1" customWidth="1"/>
    <col min="5377" max="5377" width="10.125" style="74" bestFit="1" customWidth="1"/>
    <col min="5378" max="5378" width="13.125" style="74" customWidth="1"/>
    <col min="5379" max="5379" width="13" style="74" customWidth="1"/>
    <col min="5380" max="5380" width="11.625" style="74" customWidth="1"/>
    <col min="5381" max="5381" width="8.75" style="74" customWidth="1"/>
    <col min="5382" max="5516" width="9.125" style="74" customWidth="1"/>
    <col min="5517" max="5517" width="5.625" style="74" bestFit="1" customWidth="1"/>
    <col min="5518" max="5518" width="50.75" style="74" customWidth="1"/>
    <col min="5519" max="5522" width="9.125" style="74" customWidth="1"/>
    <col min="5523" max="5524" width="12.75" style="74" bestFit="1" customWidth="1"/>
    <col min="5525" max="5525" width="11.625" style="74" bestFit="1" customWidth="1"/>
    <col min="5526" max="5526" width="8.125" style="74" bestFit="1" customWidth="1"/>
    <col min="5527" max="5528" width="9.875" style="74" bestFit="1" customWidth="1"/>
    <col min="5529" max="5529" width="9.625" style="74" bestFit="1" customWidth="1"/>
    <col min="5530" max="5530" width="8.125" style="74" bestFit="1" customWidth="1"/>
    <col min="5531" max="5532" width="9" style="74" bestFit="1" customWidth="1"/>
    <col min="5533" max="5533" width="9.625" style="74" bestFit="1" customWidth="1"/>
    <col min="5534" max="5534" width="8.125" style="74" bestFit="1" customWidth="1"/>
    <col min="5535" max="5536" width="9" style="74" bestFit="1" customWidth="1"/>
    <col min="5537" max="5537" width="9.625" style="74" bestFit="1" customWidth="1"/>
    <col min="5538" max="5538" width="8.125" style="74" bestFit="1" customWidth="1"/>
    <col min="5539" max="5540" width="14" style="74" bestFit="1" customWidth="1"/>
    <col min="5541" max="5541" width="12.75" style="74" bestFit="1" customWidth="1"/>
    <col min="5542" max="5542" width="8.625" style="74" bestFit="1" customWidth="1"/>
    <col min="5543" max="5544" width="14" style="74" bestFit="1" customWidth="1"/>
    <col min="5545" max="5545" width="12.75" style="74" bestFit="1" customWidth="1"/>
    <col min="5546" max="5546" width="8.625" style="74" bestFit="1" customWidth="1"/>
    <col min="5547" max="5548" width="9" style="74" bestFit="1" customWidth="1"/>
    <col min="5549" max="5549" width="9.625" style="74" bestFit="1" customWidth="1"/>
    <col min="5550" max="5550" width="8.125" style="74" bestFit="1" customWidth="1"/>
    <col min="5551" max="5552" width="9" style="74" bestFit="1" customWidth="1"/>
    <col min="5553" max="5553" width="9.625" style="74" bestFit="1" customWidth="1"/>
    <col min="5554" max="5554" width="8.125" style="74" bestFit="1" customWidth="1"/>
    <col min="5555" max="5556" width="9" style="74" bestFit="1" customWidth="1"/>
    <col min="5557" max="5557" width="9.625" style="74" bestFit="1" customWidth="1"/>
    <col min="5558" max="5558" width="8.125" style="74" bestFit="1" customWidth="1"/>
    <col min="5559" max="5562" width="9.125" style="74" customWidth="1"/>
    <col min="5563" max="5564" width="9" style="74" bestFit="1" customWidth="1"/>
    <col min="5565" max="5565" width="9.625" style="74" bestFit="1" customWidth="1"/>
    <col min="5566" max="5566" width="8.125" style="74" bestFit="1" customWidth="1"/>
    <col min="5567" max="5567" width="9.875" style="74" bestFit="1" customWidth="1"/>
    <col min="5568" max="5569" width="11.625" style="74" bestFit="1" customWidth="1"/>
    <col min="5570" max="5570" width="10.125" style="74" bestFit="1" customWidth="1"/>
    <col min="5571" max="5588" width="9.125" style="74" customWidth="1"/>
    <col min="5589" max="5597" width="5.125" style="74"/>
    <col min="5598" max="5598" width="5.625" style="74" bestFit="1" customWidth="1"/>
    <col min="5599" max="5599" width="50.75" style="74" customWidth="1"/>
    <col min="5600" max="5600" width="9.875" style="74" customWidth="1"/>
    <col min="5601" max="5601" width="11.625" style="74" bestFit="1" customWidth="1"/>
    <col min="5602" max="5602" width="11.625" style="74" customWidth="1"/>
    <col min="5603" max="5603" width="10.125" style="74" customWidth="1"/>
    <col min="5604" max="5604" width="9.875" style="74" bestFit="1" customWidth="1"/>
    <col min="5605" max="5606" width="11.625" style="74" bestFit="1" customWidth="1"/>
    <col min="5607" max="5607" width="10.125" style="74" bestFit="1" customWidth="1"/>
    <col min="5608" max="5608" width="9.875" style="74" bestFit="1" customWidth="1"/>
    <col min="5609" max="5610" width="11.625" style="74" bestFit="1" customWidth="1"/>
    <col min="5611" max="5611" width="10.125" style="74" bestFit="1" customWidth="1"/>
    <col min="5612" max="5612" width="9.875" style="74" bestFit="1" customWidth="1"/>
    <col min="5613" max="5614" width="11.625" style="74" bestFit="1" customWidth="1"/>
    <col min="5615" max="5615" width="10.125" style="74" bestFit="1" customWidth="1"/>
    <col min="5616" max="5616" width="11.125" style="74" customWidth="1"/>
    <col min="5617" max="5617" width="13.125" style="74" customWidth="1"/>
    <col min="5618" max="5618" width="9.875" style="74" bestFit="1" customWidth="1"/>
    <col min="5619" max="5620" width="11.625" style="74" bestFit="1" customWidth="1"/>
    <col min="5621" max="5621" width="10.125" style="74" bestFit="1" customWidth="1"/>
    <col min="5622" max="5622" width="9.875" style="74" bestFit="1" customWidth="1"/>
    <col min="5623" max="5624" width="11.625" style="74" bestFit="1" customWidth="1"/>
    <col min="5625" max="5625" width="10.125" style="74" bestFit="1" customWidth="1"/>
    <col min="5626" max="5626" width="9.875" style="74" bestFit="1" customWidth="1"/>
    <col min="5627" max="5628" width="11.625" style="74" bestFit="1" customWidth="1"/>
    <col min="5629" max="5629" width="10.125" style="74" bestFit="1" customWidth="1"/>
    <col min="5630" max="5630" width="9.875" style="74" bestFit="1" customWidth="1"/>
    <col min="5631" max="5632" width="11.625" style="74" bestFit="1" customWidth="1"/>
    <col min="5633" max="5633" width="10.125" style="74" bestFit="1" customWidth="1"/>
    <col min="5634" max="5634" width="13.125" style="74" customWidth="1"/>
    <col min="5635" max="5635" width="13" style="74" customWidth="1"/>
    <col min="5636" max="5636" width="11.625" style="74" customWidth="1"/>
    <col min="5637" max="5637" width="8.75" style="74" customWidth="1"/>
    <col min="5638" max="5772" width="9.125" style="74" customWidth="1"/>
    <col min="5773" max="5773" width="5.625" style="74" bestFit="1" customWidth="1"/>
    <col min="5774" max="5774" width="50.75" style="74" customWidth="1"/>
    <col min="5775" max="5778" width="9.125" style="74" customWidth="1"/>
    <col min="5779" max="5780" width="12.75" style="74" bestFit="1" customWidth="1"/>
    <col min="5781" max="5781" width="11.625" style="74" bestFit="1" customWidth="1"/>
    <col min="5782" max="5782" width="8.125" style="74" bestFit="1" customWidth="1"/>
    <col min="5783" max="5784" width="9.875" style="74" bestFit="1" customWidth="1"/>
    <col min="5785" max="5785" width="9.625" style="74" bestFit="1" customWidth="1"/>
    <col min="5786" max="5786" width="8.125" style="74" bestFit="1" customWidth="1"/>
    <col min="5787" max="5788" width="9" style="74" bestFit="1" customWidth="1"/>
    <col min="5789" max="5789" width="9.625" style="74" bestFit="1" customWidth="1"/>
    <col min="5790" max="5790" width="8.125" style="74" bestFit="1" customWidth="1"/>
    <col min="5791" max="5792" width="9" style="74" bestFit="1" customWidth="1"/>
    <col min="5793" max="5793" width="9.625" style="74" bestFit="1" customWidth="1"/>
    <col min="5794" max="5794" width="8.125" style="74" bestFit="1" customWidth="1"/>
    <col min="5795" max="5796" width="14" style="74" bestFit="1" customWidth="1"/>
    <col min="5797" max="5797" width="12.75" style="74" bestFit="1" customWidth="1"/>
    <col min="5798" max="5798" width="8.625" style="74" bestFit="1" customWidth="1"/>
    <col min="5799" max="5800" width="14" style="74" bestFit="1" customWidth="1"/>
    <col min="5801" max="5801" width="12.75" style="74" bestFit="1" customWidth="1"/>
    <col min="5802" max="5802" width="8.625" style="74" bestFit="1" customWidth="1"/>
    <col min="5803" max="5804" width="9" style="74" bestFit="1" customWidth="1"/>
    <col min="5805" max="5805" width="9.625" style="74" bestFit="1" customWidth="1"/>
    <col min="5806" max="5806" width="8.125" style="74" bestFit="1" customWidth="1"/>
    <col min="5807" max="5808" width="9" style="74" bestFit="1" customWidth="1"/>
    <col min="5809" max="5809" width="9.625" style="74" bestFit="1" customWidth="1"/>
    <col min="5810" max="5810" width="8.125" style="74" bestFit="1" customWidth="1"/>
    <col min="5811" max="5812" width="9" style="74" bestFit="1" customWidth="1"/>
    <col min="5813" max="5813" width="9.625" style="74" bestFit="1" customWidth="1"/>
    <col min="5814" max="5814" width="8.125" style="74" bestFit="1" customWidth="1"/>
    <col min="5815" max="5818" width="9.125" style="74" customWidth="1"/>
    <col min="5819" max="5820" width="9" style="74" bestFit="1" customWidth="1"/>
    <col min="5821" max="5821" width="9.625" style="74" bestFit="1" customWidth="1"/>
    <col min="5822" max="5822" width="8.125" style="74" bestFit="1" customWidth="1"/>
    <col min="5823" max="5823" width="9.875" style="74" bestFit="1" customWidth="1"/>
    <col min="5824" max="5825" width="11.625" style="74" bestFit="1" customWidth="1"/>
    <col min="5826" max="5826" width="10.125" style="74" bestFit="1" customWidth="1"/>
    <col min="5827" max="5844" width="9.125" style="74" customWidth="1"/>
    <col min="5845" max="5853" width="5.125" style="74"/>
    <col min="5854" max="5854" width="5.625" style="74" bestFit="1" customWidth="1"/>
    <col min="5855" max="5855" width="50.75" style="74" customWidth="1"/>
    <col min="5856" max="5856" width="9.875" style="74" customWidth="1"/>
    <col min="5857" max="5857" width="11.625" style="74" bestFit="1" customWidth="1"/>
    <col min="5858" max="5858" width="11.625" style="74" customWidth="1"/>
    <col min="5859" max="5859" width="10.125" style="74" customWidth="1"/>
    <col min="5860" max="5860" width="9.875" style="74" bestFit="1" customWidth="1"/>
    <col min="5861" max="5862" width="11.625" style="74" bestFit="1" customWidth="1"/>
    <col min="5863" max="5863" width="10.125" style="74" bestFit="1" customWidth="1"/>
    <col min="5864" max="5864" width="9.875" style="74" bestFit="1" customWidth="1"/>
    <col min="5865" max="5866" width="11.625" style="74" bestFit="1" customWidth="1"/>
    <col min="5867" max="5867" width="10.125" style="74" bestFit="1" customWidth="1"/>
    <col min="5868" max="5868" width="9.875" style="74" bestFit="1" customWidth="1"/>
    <col min="5869" max="5870" width="11.625" style="74" bestFit="1" customWidth="1"/>
    <col min="5871" max="5871" width="10.125" style="74" bestFit="1" customWidth="1"/>
    <col min="5872" max="5872" width="11.125" style="74" customWidth="1"/>
    <col min="5873" max="5873" width="13.125" style="74" customWidth="1"/>
    <col min="5874" max="5874" width="9.875" style="74" bestFit="1" customWidth="1"/>
    <col min="5875" max="5876" width="11.625" style="74" bestFit="1" customWidth="1"/>
    <col min="5877" max="5877" width="10.125" style="74" bestFit="1" customWidth="1"/>
    <col min="5878" max="5878" width="9.875" style="74" bestFit="1" customWidth="1"/>
    <col min="5879" max="5880" width="11.625" style="74" bestFit="1" customWidth="1"/>
    <col min="5881" max="5881" width="10.125" style="74" bestFit="1" customWidth="1"/>
    <col min="5882" max="5882" width="9.875" style="74" bestFit="1" customWidth="1"/>
    <col min="5883" max="5884" width="11.625" style="74" bestFit="1" customWidth="1"/>
    <col min="5885" max="5885" width="10.125" style="74" bestFit="1" customWidth="1"/>
    <col min="5886" max="5886" width="9.875" style="74" bestFit="1" customWidth="1"/>
    <col min="5887" max="5888" width="11.625" style="74" bestFit="1" customWidth="1"/>
    <col min="5889" max="5889" width="10.125" style="74" bestFit="1" customWidth="1"/>
    <col min="5890" max="5890" width="13.125" style="74" customWidth="1"/>
    <col min="5891" max="5891" width="13" style="74" customWidth="1"/>
    <col min="5892" max="5892" width="11.625" style="74" customWidth="1"/>
    <col min="5893" max="5893" width="8.75" style="74" customWidth="1"/>
    <col min="5894" max="6028" width="9.125" style="74" customWidth="1"/>
    <col min="6029" max="6029" width="5.625" style="74" bestFit="1" customWidth="1"/>
    <col min="6030" max="6030" width="50.75" style="74" customWidth="1"/>
    <col min="6031" max="6034" width="9.125" style="74" customWidth="1"/>
    <col min="6035" max="6036" width="12.75" style="74" bestFit="1" customWidth="1"/>
    <col min="6037" max="6037" width="11.625" style="74" bestFit="1" customWidth="1"/>
    <col min="6038" max="6038" width="8.125" style="74" bestFit="1" customWidth="1"/>
    <col min="6039" max="6040" width="9.875" style="74" bestFit="1" customWidth="1"/>
    <col min="6041" max="6041" width="9.625" style="74" bestFit="1" customWidth="1"/>
    <col min="6042" max="6042" width="8.125" style="74" bestFit="1" customWidth="1"/>
    <col min="6043" max="6044" width="9" style="74" bestFit="1" customWidth="1"/>
    <col min="6045" max="6045" width="9.625" style="74" bestFit="1" customWidth="1"/>
    <col min="6046" max="6046" width="8.125" style="74" bestFit="1" customWidth="1"/>
    <col min="6047" max="6048" width="9" style="74" bestFit="1" customWidth="1"/>
    <col min="6049" max="6049" width="9.625" style="74" bestFit="1" customWidth="1"/>
    <col min="6050" max="6050" width="8.125" style="74" bestFit="1" customWidth="1"/>
    <col min="6051" max="6052" width="14" style="74" bestFit="1" customWidth="1"/>
    <col min="6053" max="6053" width="12.75" style="74" bestFit="1" customWidth="1"/>
    <col min="6054" max="6054" width="8.625" style="74" bestFit="1" customWidth="1"/>
    <col min="6055" max="6056" width="14" style="74" bestFit="1" customWidth="1"/>
    <col min="6057" max="6057" width="12.75" style="74" bestFit="1" customWidth="1"/>
    <col min="6058" max="6058" width="8.625" style="74" bestFit="1" customWidth="1"/>
    <col min="6059" max="6060" width="9" style="74" bestFit="1" customWidth="1"/>
    <col min="6061" max="6061" width="9.625" style="74" bestFit="1" customWidth="1"/>
    <col min="6062" max="6062" width="8.125" style="74" bestFit="1" customWidth="1"/>
    <col min="6063" max="6064" width="9" style="74" bestFit="1" customWidth="1"/>
    <col min="6065" max="6065" width="9.625" style="74" bestFit="1" customWidth="1"/>
    <col min="6066" max="6066" width="8.125" style="74" bestFit="1" customWidth="1"/>
    <col min="6067" max="6068" width="9" style="74" bestFit="1" customWidth="1"/>
    <col min="6069" max="6069" width="9.625" style="74" bestFit="1" customWidth="1"/>
    <col min="6070" max="6070" width="8.125" style="74" bestFit="1" customWidth="1"/>
    <col min="6071" max="6074" width="9.125" style="74" customWidth="1"/>
    <col min="6075" max="6076" width="9" style="74" bestFit="1" customWidth="1"/>
    <col min="6077" max="6077" width="9.625" style="74" bestFit="1" customWidth="1"/>
    <col min="6078" max="6078" width="8.125" style="74" bestFit="1" customWidth="1"/>
    <col min="6079" max="6079" width="9.875" style="74" bestFit="1" customWidth="1"/>
    <col min="6080" max="6081" width="11.625" style="74" bestFit="1" customWidth="1"/>
    <col min="6082" max="6082" width="10.125" style="74" bestFit="1" customWidth="1"/>
    <col min="6083" max="6100" width="9.125" style="74" customWidth="1"/>
    <col min="6101" max="6109" width="5.125" style="74"/>
    <col min="6110" max="6110" width="5.625" style="74" bestFit="1" customWidth="1"/>
    <col min="6111" max="6111" width="50.75" style="74" customWidth="1"/>
    <col min="6112" max="6112" width="9.875" style="74" customWidth="1"/>
    <col min="6113" max="6113" width="11.625" style="74" bestFit="1" customWidth="1"/>
    <col min="6114" max="6114" width="11.625" style="74" customWidth="1"/>
    <col min="6115" max="6115" width="10.125" style="74" customWidth="1"/>
    <col min="6116" max="6116" width="9.875" style="74" bestFit="1" customWidth="1"/>
    <col min="6117" max="6118" width="11.625" style="74" bestFit="1" customWidth="1"/>
    <col min="6119" max="6119" width="10.125" style="74" bestFit="1" customWidth="1"/>
    <col min="6120" max="6120" width="9.875" style="74" bestFit="1" customWidth="1"/>
    <col min="6121" max="6122" width="11.625" style="74" bestFit="1" customWidth="1"/>
    <col min="6123" max="6123" width="10.125" style="74" bestFit="1" customWidth="1"/>
    <col min="6124" max="6124" width="9.875" style="74" bestFit="1" customWidth="1"/>
    <col min="6125" max="6126" width="11.625" style="74" bestFit="1" customWidth="1"/>
    <col min="6127" max="6127" width="10.125" style="74" bestFit="1" customWidth="1"/>
    <col min="6128" max="6128" width="11.125" style="74" customWidth="1"/>
    <col min="6129" max="6129" width="13.125" style="74" customWidth="1"/>
    <col min="6130" max="6130" width="9.875" style="74" bestFit="1" customWidth="1"/>
    <col min="6131" max="6132" width="11.625" style="74" bestFit="1" customWidth="1"/>
    <col min="6133" max="6133" width="10.125" style="74" bestFit="1" customWidth="1"/>
    <col min="6134" max="6134" width="9.875" style="74" bestFit="1" customWidth="1"/>
    <col min="6135" max="6136" width="11.625" style="74" bestFit="1" customWidth="1"/>
    <col min="6137" max="6137" width="10.125" style="74" bestFit="1" customWidth="1"/>
    <col min="6138" max="6138" width="9.875" style="74" bestFit="1" customWidth="1"/>
    <col min="6139" max="6140" width="11.625" style="74" bestFit="1" customWidth="1"/>
    <col min="6141" max="6141" width="10.125" style="74" bestFit="1" customWidth="1"/>
    <col min="6142" max="6142" width="9.875" style="74" bestFit="1" customWidth="1"/>
    <col min="6143" max="6144" width="11.625" style="74" bestFit="1" customWidth="1"/>
    <col min="6145" max="6145" width="10.125" style="74" bestFit="1" customWidth="1"/>
    <col min="6146" max="6146" width="13.125" style="74" customWidth="1"/>
    <col min="6147" max="6147" width="13" style="74" customWidth="1"/>
    <col min="6148" max="6148" width="11.625" style="74" customWidth="1"/>
    <col min="6149" max="6149" width="8.75" style="74" customWidth="1"/>
    <col min="6150" max="6284" width="9.125" style="74" customWidth="1"/>
    <col min="6285" max="6285" width="5.625" style="74" bestFit="1" customWidth="1"/>
    <col min="6286" max="6286" width="50.75" style="74" customWidth="1"/>
    <col min="6287" max="6290" width="9.125" style="74" customWidth="1"/>
    <col min="6291" max="6292" width="12.75" style="74" bestFit="1" customWidth="1"/>
    <col min="6293" max="6293" width="11.625" style="74" bestFit="1" customWidth="1"/>
    <col min="6294" max="6294" width="8.125" style="74" bestFit="1" customWidth="1"/>
    <col min="6295" max="6296" width="9.875" style="74" bestFit="1" customWidth="1"/>
    <col min="6297" max="6297" width="9.625" style="74" bestFit="1" customWidth="1"/>
    <col min="6298" max="6298" width="8.125" style="74" bestFit="1" customWidth="1"/>
    <col min="6299" max="6300" width="9" style="74" bestFit="1" customWidth="1"/>
    <col min="6301" max="6301" width="9.625" style="74" bestFit="1" customWidth="1"/>
    <col min="6302" max="6302" width="8.125" style="74" bestFit="1" customWidth="1"/>
    <col min="6303" max="6304" width="9" style="74" bestFit="1" customWidth="1"/>
    <col min="6305" max="6305" width="9.625" style="74" bestFit="1" customWidth="1"/>
    <col min="6306" max="6306" width="8.125" style="74" bestFit="1" customWidth="1"/>
    <col min="6307" max="6308" width="14" style="74" bestFit="1" customWidth="1"/>
    <col min="6309" max="6309" width="12.75" style="74" bestFit="1" customWidth="1"/>
    <col min="6310" max="6310" width="8.625" style="74" bestFit="1" customWidth="1"/>
    <col min="6311" max="6312" width="14" style="74" bestFit="1" customWidth="1"/>
    <col min="6313" max="6313" width="12.75" style="74" bestFit="1" customWidth="1"/>
    <col min="6314" max="6314" width="8.625" style="74" bestFit="1" customWidth="1"/>
    <col min="6315" max="6316" width="9" style="74" bestFit="1" customWidth="1"/>
    <col min="6317" max="6317" width="9.625" style="74" bestFit="1" customWidth="1"/>
    <col min="6318" max="6318" width="8.125" style="74" bestFit="1" customWidth="1"/>
    <col min="6319" max="6320" width="9" style="74" bestFit="1" customWidth="1"/>
    <col min="6321" max="6321" width="9.625" style="74" bestFit="1" customWidth="1"/>
    <col min="6322" max="6322" width="8.125" style="74" bestFit="1" customWidth="1"/>
    <col min="6323" max="6324" width="9" style="74" bestFit="1" customWidth="1"/>
    <col min="6325" max="6325" width="9.625" style="74" bestFit="1" customWidth="1"/>
    <col min="6326" max="6326" width="8.125" style="74" bestFit="1" customWidth="1"/>
    <col min="6327" max="6330" width="9.125" style="74" customWidth="1"/>
    <col min="6331" max="6332" width="9" style="74" bestFit="1" customWidth="1"/>
    <col min="6333" max="6333" width="9.625" style="74" bestFit="1" customWidth="1"/>
    <col min="6334" max="6334" width="8.125" style="74" bestFit="1" customWidth="1"/>
    <col min="6335" max="6335" width="9.875" style="74" bestFit="1" customWidth="1"/>
    <col min="6336" max="6337" width="11.625" style="74" bestFit="1" customWidth="1"/>
    <col min="6338" max="6338" width="10.125" style="74" bestFit="1" customWidth="1"/>
    <col min="6339" max="6356" width="9.125" style="74" customWidth="1"/>
    <col min="6357" max="6365" width="5.125" style="74"/>
    <col min="6366" max="6366" width="5.625" style="74" bestFit="1" customWidth="1"/>
    <col min="6367" max="6367" width="50.75" style="74" customWidth="1"/>
    <col min="6368" max="6368" width="9.875" style="74" customWidth="1"/>
    <col min="6369" max="6369" width="11.625" style="74" bestFit="1" customWidth="1"/>
    <col min="6370" max="6370" width="11.625" style="74" customWidth="1"/>
    <col min="6371" max="6371" width="10.125" style="74" customWidth="1"/>
    <col min="6372" max="6372" width="9.875" style="74" bestFit="1" customWidth="1"/>
    <col min="6373" max="6374" width="11.625" style="74" bestFit="1" customWidth="1"/>
    <col min="6375" max="6375" width="10.125" style="74" bestFit="1" customWidth="1"/>
    <col min="6376" max="6376" width="9.875" style="74" bestFit="1" customWidth="1"/>
    <col min="6377" max="6378" width="11.625" style="74" bestFit="1" customWidth="1"/>
    <col min="6379" max="6379" width="10.125" style="74" bestFit="1" customWidth="1"/>
    <col min="6380" max="6380" width="9.875" style="74" bestFit="1" customWidth="1"/>
    <col min="6381" max="6382" width="11.625" style="74" bestFit="1" customWidth="1"/>
    <col min="6383" max="6383" width="10.125" style="74" bestFit="1" customWidth="1"/>
    <col min="6384" max="6384" width="11.125" style="74" customWidth="1"/>
    <col min="6385" max="6385" width="13.125" style="74" customWidth="1"/>
    <col min="6386" max="6386" width="9.875" style="74" bestFit="1" customWidth="1"/>
    <col min="6387" max="6388" width="11.625" style="74" bestFit="1" customWidth="1"/>
    <col min="6389" max="6389" width="10.125" style="74" bestFit="1" customWidth="1"/>
    <col min="6390" max="6390" width="9.875" style="74" bestFit="1" customWidth="1"/>
    <col min="6391" max="6392" width="11.625" style="74" bestFit="1" customWidth="1"/>
    <col min="6393" max="6393" width="10.125" style="74" bestFit="1" customWidth="1"/>
    <col min="6394" max="6394" width="9.875" style="74" bestFit="1" customWidth="1"/>
    <col min="6395" max="6396" width="11.625" style="74" bestFit="1" customWidth="1"/>
    <col min="6397" max="6397" width="10.125" style="74" bestFit="1" customWidth="1"/>
    <col min="6398" max="6398" width="9.875" style="74" bestFit="1" customWidth="1"/>
    <col min="6399" max="6400" width="11.625" style="74" bestFit="1" customWidth="1"/>
    <col min="6401" max="6401" width="10.125" style="74" bestFit="1" customWidth="1"/>
    <col min="6402" max="6402" width="13.125" style="74" customWidth="1"/>
    <col min="6403" max="6403" width="13" style="74" customWidth="1"/>
    <col min="6404" max="6404" width="11.625" style="74" customWidth="1"/>
    <col min="6405" max="6405" width="8.75" style="74" customWidth="1"/>
    <col min="6406" max="6540" width="9.125" style="74" customWidth="1"/>
    <col min="6541" max="6541" width="5.625" style="74" bestFit="1" customWidth="1"/>
    <col min="6542" max="6542" width="50.75" style="74" customWidth="1"/>
    <col min="6543" max="6546" width="9.125" style="74" customWidth="1"/>
    <col min="6547" max="6548" width="12.75" style="74" bestFit="1" customWidth="1"/>
    <col min="6549" max="6549" width="11.625" style="74" bestFit="1" customWidth="1"/>
    <col min="6550" max="6550" width="8.125" style="74" bestFit="1" customWidth="1"/>
    <col min="6551" max="6552" width="9.875" style="74" bestFit="1" customWidth="1"/>
    <col min="6553" max="6553" width="9.625" style="74" bestFit="1" customWidth="1"/>
    <col min="6554" max="6554" width="8.125" style="74" bestFit="1" customWidth="1"/>
    <col min="6555" max="6556" width="9" style="74" bestFit="1" customWidth="1"/>
    <col min="6557" max="6557" width="9.625" style="74" bestFit="1" customWidth="1"/>
    <col min="6558" max="6558" width="8.125" style="74" bestFit="1" customWidth="1"/>
    <col min="6559" max="6560" width="9" style="74" bestFit="1" customWidth="1"/>
    <col min="6561" max="6561" width="9.625" style="74" bestFit="1" customWidth="1"/>
    <col min="6562" max="6562" width="8.125" style="74" bestFit="1" customWidth="1"/>
    <col min="6563" max="6564" width="14" style="74" bestFit="1" customWidth="1"/>
    <col min="6565" max="6565" width="12.75" style="74" bestFit="1" customWidth="1"/>
    <col min="6566" max="6566" width="8.625" style="74" bestFit="1" customWidth="1"/>
    <col min="6567" max="6568" width="14" style="74" bestFit="1" customWidth="1"/>
    <col min="6569" max="6569" width="12.75" style="74" bestFit="1" customWidth="1"/>
    <col min="6570" max="6570" width="8.625" style="74" bestFit="1" customWidth="1"/>
    <col min="6571" max="6572" width="9" style="74" bestFit="1" customWidth="1"/>
    <col min="6573" max="6573" width="9.625" style="74" bestFit="1" customWidth="1"/>
    <col min="6574" max="6574" width="8.125" style="74" bestFit="1" customWidth="1"/>
    <col min="6575" max="6576" width="9" style="74" bestFit="1" customWidth="1"/>
    <col min="6577" max="6577" width="9.625" style="74" bestFit="1" customWidth="1"/>
    <col min="6578" max="6578" width="8.125" style="74" bestFit="1" customWidth="1"/>
    <col min="6579" max="6580" width="9" style="74" bestFit="1" customWidth="1"/>
    <col min="6581" max="6581" width="9.625" style="74" bestFit="1" customWidth="1"/>
    <col min="6582" max="6582" width="8.125" style="74" bestFit="1" customWidth="1"/>
    <col min="6583" max="6586" width="9.125" style="74" customWidth="1"/>
    <col min="6587" max="6588" width="9" style="74" bestFit="1" customWidth="1"/>
    <col min="6589" max="6589" width="9.625" style="74" bestFit="1" customWidth="1"/>
    <col min="6590" max="6590" width="8.125" style="74" bestFit="1" customWidth="1"/>
    <col min="6591" max="6591" width="9.875" style="74" bestFit="1" customWidth="1"/>
    <col min="6592" max="6593" width="11.625" style="74" bestFit="1" customWidth="1"/>
    <col min="6594" max="6594" width="10.125" style="74" bestFit="1" customWidth="1"/>
    <col min="6595" max="6612" width="9.125" style="74" customWidth="1"/>
    <col min="6613" max="6621" width="5.125" style="74"/>
    <col min="6622" max="6622" width="5.625" style="74" bestFit="1" customWidth="1"/>
    <col min="6623" max="6623" width="50.75" style="74" customWidth="1"/>
    <col min="6624" max="6624" width="9.875" style="74" customWidth="1"/>
    <col min="6625" max="6625" width="11.625" style="74" bestFit="1" customWidth="1"/>
    <col min="6626" max="6626" width="11.625" style="74" customWidth="1"/>
    <col min="6627" max="6627" width="10.125" style="74" customWidth="1"/>
    <col min="6628" max="6628" width="9.875" style="74" bestFit="1" customWidth="1"/>
    <col min="6629" max="6630" width="11.625" style="74" bestFit="1" customWidth="1"/>
    <col min="6631" max="6631" width="10.125" style="74" bestFit="1" customWidth="1"/>
    <col min="6632" max="6632" width="9.875" style="74" bestFit="1" customWidth="1"/>
    <col min="6633" max="6634" width="11.625" style="74" bestFit="1" customWidth="1"/>
    <col min="6635" max="6635" width="10.125" style="74" bestFit="1" customWidth="1"/>
    <col min="6636" max="6636" width="9.875" style="74" bestFit="1" customWidth="1"/>
    <col min="6637" max="6638" width="11.625" style="74" bestFit="1" customWidth="1"/>
    <col min="6639" max="6639" width="10.125" style="74" bestFit="1" customWidth="1"/>
    <col min="6640" max="6640" width="11.125" style="74" customWidth="1"/>
    <col min="6641" max="6641" width="13.125" style="74" customWidth="1"/>
    <col min="6642" max="6642" width="9.875" style="74" bestFit="1" customWidth="1"/>
    <col min="6643" max="6644" width="11.625" style="74" bestFit="1" customWidth="1"/>
    <col min="6645" max="6645" width="10.125" style="74" bestFit="1" customWidth="1"/>
    <col min="6646" max="6646" width="9.875" style="74" bestFit="1" customWidth="1"/>
    <col min="6647" max="6648" width="11.625" style="74" bestFit="1" customWidth="1"/>
    <col min="6649" max="6649" width="10.125" style="74" bestFit="1" customWidth="1"/>
    <col min="6650" max="6650" width="9.875" style="74" bestFit="1" customWidth="1"/>
    <col min="6651" max="6652" width="11.625" style="74" bestFit="1" customWidth="1"/>
    <col min="6653" max="6653" width="10.125" style="74" bestFit="1" customWidth="1"/>
    <col min="6654" max="6654" width="9.875" style="74" bestFit="1" customWidth="1"/>
    <col min="6655" max="6656" width="11.625" style="74" bestFit="1" customWidth="1"/>
    <col min="6657" max="6657" width="10.125" style="74" bestFit="1" customWidth="1"/>
    <col min="6658" max="6658" width="13.125" style="74" customWidth="1"/>
    <col min="6659" max="6659" width="13" style="74" customWidth="1"/>
    <col min="6660" max="6660" width="11.625" style="74" customWidth="1"/>
    <col min="6661" max="6661" width="8.75" style="74" customWidth="1"/>
    <col min="6662" max="6796" width="9.125" style="74" customWidth="1"/>
    <col min="6797" max="6797" width="5.625" style="74" bestFit="1" customWidth="1"/>
    <col min="6798" max="6798" width="50.75" style="74" customWidth="1"/>
    <col min="6799" max="6802" width="9.125" style="74" customWidth="1"/>
    <col min="6803" max="6804" width="12.75" style="74" bestFit="1" customWidth="1"/>
    <col min="6805" max="6805" width="11.625" style="74" bestFit="1" customWidth="1"/>
    <col min="6806" max="6806" width="8.125" style="74" bestFit="1" customWidth="1"/>
    <col min="6807" max="6808" width="9.875" style="74" bestFit="1" customWidth="1"/>
    <col min="6809" max="6809" width="9.625" style="74" bestFit="1" customWidth="1"/>
    <col min="6810" max="6810" width="8.125" style="74" bestFit="1" customWidth="1"/>
    <col min="6811" max="6812" width="9" style="74" bestFit="1" customWidth="1"/>
    <col min="6813" max="6813" width="9.625" style="74" bestFit="1" customWidth="1"/>
    <col min="6814" max="6814" width="8.125" style="74" bestFit="1" customWidth="1"/>
    <col min="6815" max="6816" width="9" style="74" bestFit="1" customWidth="1"/>
    <col min="6817" max="6817" width="9.625" style="74" bestFit="1" customWidth="1"/>
    <col min="6818" max="6818" width="8.125" style="74" bestFit="1" customWidth="1"/>
    <col min="6819" max="6820" width="14" style="74" bestFit="1" customWidth="1"/>
    <col min="6821" max="6821" width="12.75" style="74" bestFit="1" customWidth="1"/>
    <col min="6822" max="6822" width="8.625" style="74" bestFit="1" customWidth="1"/>
    <col min="6823" max="6824" width="14" style="74" bestFit="1" customWidth="1"/>
    <col min="6825" max="6825" width="12.75" style="74" bestFit="1" customWidth="1"/>
    <col min="6826" max="6826" width="8.625" style="74" bestFit="1" customWidth="1"/>
    <col min="6827" max="6828" width="9" style="74" bestFit="1" customWidth="1"/>
    <col min="6829" max="6829" width="9.625" style="74" bestFit="1" customWidth="1"/>
    <col min="6830" max="6830" width="8.125" style="74" bestFit="1" customWidth="1"/>
    <col min="6831" max="6832" width="9" style="74" bestFit="1" customWidth="1"/>
    <col min="6833" max="6833" width="9.625" style="74" bestFit="1" customWidth="1"/>
    <col min="6834" max="6834" width="8.125" style="74" bestFit="1" customWidth="1"/>
    <col min="6835" max="6836" width="9" style="74" bestFit="1" customWidth="1"/>
    <col min="6837" max="6837" width="9.625" style="74" bestFit="1" customWidth="1"/>
    <col min="6838" max="6838" width="8.125" style="74" bestFit="1" customWidth="1"/>
    <col min="6839" max="6842" width="9.125" style="74" customWidth="1"/>
    <col min="6843" max="6844" width="9" style="74" bestFit="1" customWidth="1"/>
    <col min="6845" max="6845" width="9.625" style="74" bestFit="1" customWidth="1"/>
    <col min="6846" max="6846" width="8.125" style="74" bestFit="1" customWidth="1"/>
    <col min="6847" max="6847" width="9.875" style="74" bestFit="1" customWidth="1"/>
    <col min="6848" max="6849" width="11.625" style="74" bestFit="1" customWidth="1"/>
    <col min="6850" max="6850" width="10.125" style="74" bestFit="1" customWidth="1"/>
    <col min="6851" max="6868" width="9.125" style="74" customWidth="1"/>
    <col min="6869" max="6877" width="5.125" style="74"/>
    <col min="6878" max="6878" width="5.625" style="74" bestFit="1" customWidth="1"/>
    <col min="6879" max="6879" width="50.75" style="74" customWidth="1"/>
    <col min="6880" max="6880" width="9.875" style="74" customWidth="1"/>
    <col min="6881" max="6881" width="11.625" style="74" bestFit="1" customWidth="1"/>
    <col min="6882" max="6882" width="11.625" style="74" customWidth="1"/>
    <col min="6883" max="6883" width="10.125" style="74" customWidth="1"/>
    <col min="6884" max="6884" width="9.875" style="74" bestFit="1" customWidth="1"/>
    <col min="6885" max="6886" width="11.625" style="74" bestFit="1" customWidth="1"/>
    <col min="6887" max="6887" width="10.125" style="74" bestFit="1" customWidth="1"/>
    <col min="6888" max="6888" width="9.875" style="74" bestFit="1" customWidth="1"/>
    <col min="6889" max="6890" width="11.625" style="74" bestFit="1" customWidth="1"/>
    <col min="6891" max="6891" width="10.125" style="74" bestFit="1" customWidth="1"/>
    <col min="6892" max="6892" width="9.875" style="74" bestFit="1" customWidth="1"/>
    <col min="6893" max="6894" width="11.625" style="74" bestFit="1" customWidth="1"/>
    <col min="6895" max="6895" width="10.125" style="74" bestFit="1" customWidth="1"/>
    <col min="6896" max="6896" width="11.125" style="74" customWidth="1"/>
    <col min="6897" max="6897" width="13.125" style="74" customWidth="1"/>
    <col min="6898" max="6898" width="9.875" style="74" bestFit="1" customWidth="1"/>
    <col min="6899" max="6900" width="11.625" style="74" bestFit="1" customWidth="1"/>
    <col min="6901" max="6901" width="10.125" style="74" bestFit="1" customWidth="1"/>
    <col min="6902" max="6902" width="9.875" style="74" bestFit="1" customWidth="1"/>
    <col min="6903" max="6904" width="11.625" style="74" bestFit="1" customWidth="1"/>
    <col min="6905" max="6905" width="10.125" style="74" bestFit="1" customWidth="1"/>
    <col min="6906" max="6906" width="9.875" style="74" bestFit="1" customWidth="1"/>
    <col min="6907" max="6908" width="11.625" style="74" bestFit="1" customWidth="1"/>
    <col min="6909" max="6909" width="10.125" style="74" bestFit="1" customWidth="1"/>
    <col min="6910" max="6910" width="9.875" style="74" bestFit="1" customWidth="1"/>
    <col min="6911" max="6912" width="11.625" style="74" bestFit="1" customWidth="1"/>
    <col min="6913" max="6913" width="10.125" style="74" bestFit="1" customWidth="1"/>
    <col min="6914" max="6914" width="13.125" style="74" customWidth="1"/>
    <col min="6915" max="6915" width="13" style="74" customWidth="1"/>
    <col min="6916" max="6916" width="11.625" style="74" customWidth="1"/>
    <col min="6917" max="6917" width="8.75" style="74" customWidth="1"/>
    <col min="6918" max="7052" width="9.125" style="74" customWidth="1"/>
    <col min="7053" max="7053" width="5.625" style="74" bestFit="1" customWidth="1"/>
    <col min="7054" max="7054" width="50.75" style="74" customWidth="1"/>
    <col min="7055" max="7058" width="9.125" style="74" customWidth="1"/>
    <col min="7059" max="7060" width="12.75" style="74" bestFit="1" customWidth="1"/>
    <col min="7061" max="7061" width="11.625" style="74" bestFit="1" customWidth="1"/>
    <col min="7062" max="7062" width="8.125" style="74" bestFit="1" customWidth="1"/>
    <col min="7063" max="7064" width="9.875" style="74" bestFit="1" customWidth="1"/>
    <col min="7065" max="7065" width="9.625" style="74" bestFit="1" customWidth="1"/>
    <col min="7066" max="7066" width="8.125" style="74" bestFit="1" customWidth="1"/>
    <col min="7067" max="7068" width="9" style="74" bestFit="1" customWidth="1"/>
    <col min="7069" max="7069" width="9.625" style="74" bestFit="1" customWidth="1"/>
    <col min="7070" max="7070" width="8.125" style="74" bestFit="1" customWidth="1"/>
    <col min="7071" max="7072" width="9" style="74" bestFit="1" customWidth="1"/>
    <col min="7073" max="7073" width="9.625" style="74" bestFit="1" customWidth="1"/>
    <col min="7074" max="7074" width="8.125" style="74" bestFit="1" customWidth="1"/>
    <col min="7075" max="7076" width="14" style="74" bestFit="1" customWidth="1"/>
    <col min="7077" max="7077" width="12.75" style="74" bestFit="1" customWidth="1"/>
    <col min="7078" max="7078" width="8.625" style="74" bestFit="1" customWidth="1"/>
    <col min="7079" max="7080" width="14" style="74" bestFit="1" customWidth="1"/>
    <col min="7081" max="7081" width="12.75" style="74" bestFit="1" customWidth="1"/>
    <col min="7082" max="7082" width="8.625" style="74" bestFit="1" customWidth="1"/>
    <col min="7083" max="7084" width="9" style="74" bestFit="1" customWidth="1"/>
    <col min="7085" max="7085" width="9.625" style="74" bestFit="1" customWidth="1"/>
    <col min="7086" max="7086" width="8.125" style="74" bestFit="1" customWidth="1"/>
    <col min="7087" max="7088" width="9" style="74" bestFit="1" customWidth="1"/>
    <col min="7089" max="7089" width="9.625" style="74" bestFit="1" customWidth="1"/>
    <col min="7090" max="7090" width="8.125" style="74" bestFit="1" customWidth="1"/>
    <col min="7091" max="7092" width="9" style="74" bestFit="1" customWidth="1"/>
    <col min="7093" max="7093" width="9.625" style="74" bestFit="1" customWidth="1"/>
    <col min="7094" max="7094" width="8.125" style="74" bestFit="1" customWidth="1"/>
    <col min="7095" max="7098" width="9.125" style="74" customWidth="1"/>
    <col min="7099" max="7100" width="9" style="74" bestFit="1" customWidth="1"/>
    <col min="7101" max="7101" width="9.625" style="74" bestFit="1" customWidth="1"/>
    <col min="7102" max="7102" width="8.125" style="74" bestFit="1" customWidth="1"/>
    <col min="7103" max="7103" width="9.875" style="74" bestFit="1" customWidth="1"/>
    <col min="7104" max="7105" width="11.625" style="74" bestFit="1" customWidth="1"/>
    <col min="7106" max="7106" width="10.125" style="74" bestFit="1" customWidth="1"/>
    <col min="7107" max="7124" width="9.125" style="74" customWidth="1"/>
    <col min="7125" max="7133" width="5.125" style="74"/>
    <col min="7134" max="7134" width="5.625" style="74" bestFit="1" customWidth="1"/>
    <col min="7135" max="7135" width="50.75" style="74" customWidth="1"/>
    <col min="7136" max="7136" width="9.875" style="74" customWidth="1"/>
    <col min="7137" max="7137" width="11.625" style="74" bestFit="1" customWidth="1"/>
    <col min="7138" max="7138" width="11.625" style="74" customWidth="1"/>
    <col min="7139" max="7139" width="10.125" style="74" customWidth="1"/>
    <col min="7140" max="7140" width="9.875" style="74" bestFit="1" customWidth="1"/>
    <col min="7141" max="7142" width="11.625" style="74" bestFit="1" customWidth="1"/>
    <col min="7143" max="7143" width="10.125" style="74" bestFit="1" customWidth="1"/>
    <col min="7144" max="7144" width="9.875" style="74" bestFit="1" customWidth="1"/>
    <col min="7145" max="7146" width="11.625" style="74" bestFit="1" customWidth="1"/>
    <col min="7147" max="7147" width="10.125" style="74" bestFit="1" customWidth="1"/>
    <col min="7148" max="7148" width="9.875" style="74" bestFit="1" customWidth="1"/>
    <col min="7149" max="7150" width="11.625" style="74" bestFit="1" customWidth="1"/>
    <col min="7151" max="7151" width="10.125" style="74" bestFit="1" customWidth="1"/>
    <col min="7152" max="7152" width="11.125" style="74" customWidth="1"/>
    <col min="7153" max="7153" width="13.125" style="74" customWidth="1"/>
    <col min="7154" max="7154" width="9.875" style="74" bestFit="1" customWidth="1"/>
    <col min="7155" max="7156" width="11.625" style="74" bestFit="1" customWidth="1"/>
    <col min="7157" max="7157" width="10.125" style="74" bestFit="1" customWidth="1"/>
    <col min="7158" max="7158" width="9.875" style="74" bestFit="1" customWidth="1"/>
    <col min="7159" max="7160" width="11.625" style="74" bestFit="1" customWidth="1"/>
    <col min="7161" max="7161" width="10.125" style="74" bestFit="1" customWidth="1"/>
    <col min="7162" max="7162" width="9.875" style="74" bestFit="1" customWidth="1"/>
    <col min="7163" max="7164" width="11.625" style="74" bestFit="1" customWidth="1"/>
    <col min="7165" max="7165" width="10.125" style="74" bestFit="1" customWidth="1"/>
    <col min="7166" max="7166" width="9.875" style="74" bestFit="1" customWidth="1"/>
    <col min="7167" max="7168" width="11.625" style="74" bestFit="1" customWidth="1"/>
    <col min="7169" max="7169" width="10.125" style="74" bestFit="1" customWidth="1"/>
    <col min="7170" max="7170" width="13.125" style="74" customWidth="1"/>
    <col min="7171" max="7171" width="13" style="74" customWidth="1"/>
    <col min="7172" max="7172" width="11.625" style="74" customWidth="1"/>
    <col min="7173" max="7173" width="8.75" style="74" customWidth="1"/>
    <col min="7174" max="7308" width="9.125" style="74" customWidth="1"/>
    <col min="7309" max="7309" width="5.625" style="74" bestFit="1" customWidth="1"/>
    <col min="7310" max="7310" width="50.75" style="74" customWidth="1"/>
    <col min="7311" max="7314" width="9.125" style="74" customWidth="1"/>
    <col min="7315" max="7316" width="12.75" style="74" bestFit="1" customWidth="1"/>
    <col min="7317" max="7317" width="11.625" style="74" bestFit="1" customWidth="1"/>
    <col min="7318" max="7318" width="8.125" style="74" bestFit="1" customWidth="1"/>
    <col min="7319" max="7320" width="9.875" style="74" bestFit="1" customWidth="1"/>
    <col min="7321" max="7321" width="9.625" style="74" bestFit="1" customWidth="1"/>
    <col min="7322" max="7322" width="8.125" style="74" bestFit="1" customWidth="1"/>
    <col min="7323" max="7324" width="9" style="74" bestFit="1" customWidth="1"/>
    <col min="7325" max="7325" width="9.625" style="74" bestFit="1" customWidth="1"/>
    <col min="7326" max="7326" width="8.125" style="74" bestFit="1" customWidth="1"/>
    <col min="7327" max="7328" width="9" style="74" bestFit="1" customWidth="1"/>
    <col min="7329" max="7329" width="9.625" style="74" bestFit="1" customWidth="1"/>
    <col min="7330" max="7330" width="8.125" style="74" bestFit="1" customWidth="1"/>
    <col min="7331" max="7332" width="14" style="74" bestFit="1" customWidth="1"/>
    <col min="7333" max="7333" width="12.75" style="74" bestFit="1" customWidth="1"/>
    <col min="7334" max="7334" width="8.625" style="74" bestFit="1" customWidth="1"/>
    <col min="7335" max="7336" width="14" style="74" bestFit="1" customWidth="1"/>
    <col min="7337" max="7337" width="12.75" style="74" bestFit="1" customWidth="1"/>
    <col min="7338" max="7338" width="8.625" style="74" bestFit="1" customWidth="1"/>
    <col min="7339" max="7340" width="9" style="74" bestFit="1" customWidth="1"/>
    <col min="7341" max="7341" width="9.625" style="74" bestFit="1" customWidth="1"/>
    <col min="7342" max="7342" width="8.125" style="74" bestFit="1" customWidth="1"/>
    <col min="7343" max="7344" width="9" style="74" bestFit="1" customWidth="1"/>
    <col min="7345" max="7345" width="9.625" style="74" bestFit="1" customWidth="1"/>
    <col min="7346" max="7346" width="8.125" style="74" bestFit="1" customWidth="1"/>
    <col min="7347" max="7348" width="9" style="74" bestFit="1" customWidth="1"/>
    <col min="7349" max="7349" width="9.625" style="74" bestFit="1" customWidth="1"/>
    <col min="7350" max="7350" width="8.125" style="74" bestFit="1" customWidth="1"/>
    <col min="7351" max="7354" width="9.125" style="74" customWidth="1"/>
    <col min="7355" max="7356" width="9" style="74" bestFit="1" customWidth="1"/>
    <col min="7357" max="7357" width="9.625" style="74" bestFit="1" customWidth="1"/>
    <col min="7358" max="7358" width="8.125" style="74" bestFit="1" customWidth="1"/>
    <col min="7359" max="7359" width="9.875" style="74" bestFit="1" customWidth="1"/>
    <col min="7360" max="7361" width="11.625" style="74" bestFit="1" customWidth="1"/>
    <col min="7362" max="7362" width="10.125" style="74" bestFit="1" customWidth="1"/>
    <col min="7363" max="7380" width="9.125" style="74" customWidth="1"/>
    <col min="7381" max="7389" width="5.125" style="74"/>
    <col min="7390" max="7390" width="5.625" style="74" bestFit="1" customWidth="1"/>
    <col min="7391" max="7391" width="50.75" style="74" customWidth="1"/>
    <col min="7392" max="7392" width="9.875" style="74" customWidth="1"/>
    <col min="7393" max="7393" width="11.625" style="74" bestFit="1" customWidth="1"/>
    <col min="7394" max="7394" width="11.625" style="74" customWidth="1"/>
    <col min="7395" max="7395" width="10.125" style="74" customWidth="1"/>
    <col min="7396" max="7396" width="9.875" style="74" bestFit="1" customWidth="1"/>
    <col min="7397" max="7398" width="11.625" style="74" bestFit="1" customWidth="1"/>
    <col min="7399" max="7399" width="10.125" style="74" bestFit="1" customWidth="1"/>
    <col min="7400" max="7400" width="9.875" style="74" bestFit="1" customWidth="1"/>
    <col min="7401" max="7402" width="11.625" style="74" bestFit="1" customWidth="1"/>
    <col min="7403" max="7403" width="10.125" style="74" bestFit="1" customWidth="1"/>
    <col min="7404" max="7404" width="9.875" style="74" bestFit="1" customWidth="1"/>
    <col min="7405" max="7406" width="11.625" style="74" bestFit="1" customWidth="1"/>
    <col min="7407" max="7407" width="10.125" style="74" bestFit="1" customWidth="1"/>
    <col min="7408" max="7408" width="11.125" style="74" customWidth="1"/>
    <col min="7409" max="7409" width="13.125" style="74" customWidth="1"/>
    <col min="7410" max="7410" width="9.875" style="74" bestFit="1" customWidth="1"/>
    <col min="7411" max="7412" width="11.625" style="74" bestFit="1" customWidth="1"/>
    <col min="7413" max="7413" width="10.125" style="74" bestFit="1" customWidth="1"/>
    <col min="7414" max="7414" width="9.875" style="74" bestFit="1" customWidth="1"/>
    <col min="7415" max="7416" width="11.625" style="74" bestFit="1" customWidth="1"/>
    <col min="7417" max="7417" width="10.125" style="74" bestFit="1" customWidth="1"/>
    <col min="7418" max="7418" width="9.875" style="74" bestFit="1" customWidth="1"/>
    <col min="7419" max="7420" width="11.625" style="74" bestFit="1" customWidth="1"/>
    <col min="7421" max="7421" width="10.125" style="74" bestFit="1" customWidth="1"/>
    <col min="7422" max="7422" width="9.875" style="74" bestFit="1" customWidth="1"/>
    <col min="7423" max="7424" width="11.625" style="74" bestFit="1" customWidth="1"/>
    <col min="7425" max="7425" width="10.125" style="74" bestFit="1" customWidth="1"/>
    <col min="7426" max="7426" width="13.125" style="74" customWidth="1"/>
    <col min="7427" max="7427" width="13" style="74" customWidth="1"/>
    <col min="7428" max="7428" width="11.625" style="74" customWidth="1"/>
    <col min="7429" max="7429" width="8.75" style="74" customWidth="1"/>
    <col min="7430" max="7564" width="9.125" style="74" customWidth="1"/>
    <col min="7565" max="7565" width="5.625" style="74" bestFit="1" customWidth="1"/>
    <col min="7566" max="7566" width="50.75" style="74" customWidth="1"/>
    <col min="7567" max="7570" width="9.125" style="74" customWidth="1"/>
    <col min="7571" max="7572" width="12.75" style="74" bestFit="1" customWidth="1"/>
    <col min="7573" max="7573" width="11.625" style="74" bestFit="1" customWidth="1"/>
    <col min="7574" max="7574" width="8.125" style="74" bestFit="1" customWidth="1"/>
    <col min="7575" max="7576" width="9.875" style="74" bestFit="1" customWidth="1"/>
    <col min="7577" max="7577" width="9.625" style="74" bestFit="1" customWidth="1"/>
    <col min="7578" max="7578" width="8.125" style="74" bestFit="1" customWidth="1"/>
    <col min="7579" max="7580" width="9" style="74" bestFit="1" customWidth="1"/>
    <col min="7581" max="7581" width="9.625" style="74" bestFit="1" customWidth="1"/>
    <col min="7582" max="7582" width="8.125" style="74" bestFit="1" customWidth="1"/>
    <col min="7583" max="7584" width="9" style="74" bestFit="1" customWidth="1"/>
    <col min="7585" max="7585" width="9.625" style="74" bestFit="1" customWidth="1"/>
    <col min="7586" max="7586" width="8.125" style="74" bestFit="1" customWidth="1"/>
    <col min="7587" max="7588" width="14" style="74" bestFit="1" customWidth="1"/>
    <col min="7589" max="7589" width="12.75" style="74" bestFit="1" customWidth="1"/>
    <col min="7590" max="7590" width="8.625" style="74" bestFit="1" customWidth="1"/>
    <col min="7591" max="7592" width="14" style="74" bestFit="1" customWidth="1"/>
    <col min="7593" max="7593" width="12.75" style="74" bestFit="1" customWidth="1"/>
    <col min="7594" max="7594" width="8.625" style="74" bestFit="1" customWidth="1"/>
    <col min="7595" max="7596" width="9" style="74" bestFit="1" customWidth="1"/>
    <col min="7597" max="7597" width="9.625" style="74" bestFit="1" customWidth="1"/>
    <col min="7598" max="7598" width="8.125" style="74" bestFit="1" customWidth="1"/>
    <col min="7599" max="7600" width="9" style="74" bestFit="1" customWidth="1"/>
    <col min="7601" max="7601" width="9.625" style="74" bestFit="1" customWidth="1"/>
    <col min="7602" max="7602" width="8.125" style="74" bestFit="1" customWidth="1"/>
    <col min="7603" max="7604" width="9" style="74" bestFit="1" customWidth="1"/>
    <col min="7605" max="7605" width="9.625" style="74" bestFit="1" customWidth="1"/>
    <col min="7606" max="7606" width="8.125" style="74" bestFit="1" customWidth="1"/>
    <col min="7607" max="7610" width="9.125" style="74" customWidth="1"/>
    <col min="7611" max="7612" width="9" style="74" bestFit="1" customWidth="1"/>
    <col min="7613" max="7613" width="9.625" style="74" bestFit="1" customWidth="1"/>
    <col min="7614" max="7614" width="8.125" style="74" bestFit="1" customWidth="1"/>
    <col min="7615" max="7615" width="9.875" style="74" bestFit="1" customWidth="1"/>
    <col min="7616" max="7617" width="11.625" style="74" bestFit="1" customWidth="1"/>
    <col min="7618" max="7618" width="10.125" style="74" bestFit="1" customWidth="1"/>
    <col min="7619" max="7636" width="9.125" style="74" customWidth="1"/>
    <col min="7637" max="7645" width="5.125" style="74"/>
    <col min="7646" max="7646" width="5.625" style="74" bestFit="1" customWidth="1"/>
    <col min="7647" max="7647" width="50.75" style="74" customWidth="1"/>
    <col min="7648" max="7648" width="9.875" style="74" customWidth="1"/>
    <col min="7649" max="7649" width="11.625" style="74" bestFit="1" customWidth="1"/>
    <col min="7650" max="7650" width="11.625" style="74" customWidth="1"/>
    <col min="7651" max="7651" width="10.125" style="74" customWidth="1"/>
    <col min="7652" max="7652" width="9.875" style="74" bestFit="1" customWidth="1"/>
    <col min="7653" max="7654" width="11.625" style="74" bestFit="1" customWidth="1"/>
    <col min="7655" max="7655" width="10.125" style="74" bestFit="1" customWidth="1"/>
    <col min="7656" max="7656" width="9.875" style="74" bestFit="1" customWidth="1"/>
    <col min="7657" max="7658" width="11.625" style="74" bestFit="1" customWidth="1"/>
    <col min="7659" max="7659" width="10.125" style="74" bestFit="1" customWidth="1"/>
    <col min="7660" max="7660" width="9.875" style="74" bestFit="1" customWidth="1"/>
    <col min="7661" max="7662" width="11.625" style="74" bestFit="1" customWidth="1"/>
    <col min="7663" max="7663" width="10.125" style="74" bestFit="1" customWidth="1"/>
    <col min="7664" max="7664" width="11.125" style="74" customWidth="1"/>
    <col min="7665" max="7665" width="13.125" style="74" customWidth="1"/>
    <col min="7666" max="7666" width="9.875" style="74" bestFit="1" customWidth="1"/>
    <col min="7667" max="7668" width="11.625" style="74" bestFit="1" customWidth="1"/>
    <col min="7669" max="7669" width="10.125" style="74" bestFit="1" customWidth="1"/>
    <col min="7670" max="7670" width="9.875" style="74" bestFit="1" customWidth="1"/>
    <col min="7671" max="7672" width="11.625" style="74" bestFit="1" customWidth="1"/>
    <col min="7673" max="7673" width="10.125" style="74" bestFit="1" customWidth="1"/>
    <col min="7674" max="7674" width="9.875" style="74" bestFit="1" customWidth="1"/>
    <col min="7675" max="7676" width="11.625" style="74" bestFit="1" customWidth="1"/>
    <col min="7677" max="7677" width="10.125" style="74" bestFit="1" customWidth="1"/>
    <col min="7678" max="7678" width="9.875" style="74" bestFit="1" customWidth="1"/>
    <col min="7679" max="7680" width="11.625" style="74" bestFit="1" customWidth="1"/>
    <col min="7681" max="7681" width="10.125" style="74" bestFit="1" customWidth="1"/>
    <col min="7682" max="7682" width="13.125" style="74" customWidth="1"/>
    <col min="7683" max="7683" width="13" style="74" customWidth="1"/>
    <col min="7684" max="7684" width="11.625" style="74" customWidth="1"/>
    <col min="7685" max="7685" width="8.75" style="74" customWidth="1"/>
    <col min="7686" max="7820" width="9.125" style="74" customWidth="1"/>
    <col min="7821" max="7821" width="5.625" style="74" bestFit="1" customWidth="1"/>
    <col min="7822" max="7822" width="50.75" style="74" customWidth="1"/>
    <col min="7823" max="7826" width="9.125" style="74" customWidth="1"/>
    <col min="7827" max="7828" width="12.75" style="74" bestFit="1" customWidth="1"/>
    <col min="7829" max="7829" width="11.625" style="74" bestFit="1" customWidth="1"/>
    <col min="7830" max="7830" width="8.125" style="74" bestFit="1" customWidth="1"/>
    <col min="7831" max="7832" width="9.875" style="74" bestFit="1" customWidth="1"/>
    <col min="7833" max="7833" width="9.625" style="74" bestFit="1" customWidth="1"/>
    <col min="7834" max="7834" width="8.125" style="74" bestFit="1" customWidth="1"/>
    <col min="7835" max="7836" width="9" style="74" bestFit="1" customWidth="1"/>
    <col min="7837" max="7837" width="9.625" style="74" bestFit="1" customWidth="1"/>
    <col min="7838" max="7838" width="8.125" style="74" bestFit="1" customWidth="1"/>
    <col min="7839" max="7840" width="9" style="74" bestFit="1" customWidth="1"/>
    <col min="7841" max="7841" width="9.625" style="74" bestFit="1" customWidth="1"/>
    <col min="7842" max="7842" width="8.125" style="74" bestFit="1" customWidth="1"/>
    <col min="7843" max="7844" width="14" style="74" bestFit="1" customWidth="1"/>
    <col min="7845" max="7845" width="12.75" style="74" bestFit="1" customWidth="1"/>
    <col min="7846" max="7846" width="8.625" style="74" bestFit="1" customWidth="1"/>
    <col min="7847" max="7848" width="14" style="74" bestFit="1" customWidth="1"/>
    <col min="7849" max="7849" width="12.75" style="74" bestFit="1" customWidth="1"/>
    <col min="7850" max="7850" width="8.625" style="74" bestFit="1" customWidth="1"/>
    <col min="7851" max="7852" width="9" style="74" bestFit="1" customWidth="1"/>
    <col min="7853" max="7853" width="9.625" style="74" bestFit="1" customWidth="1"/>
    <col min="7854" max="7854" width="8.125" style="74" bestFit="1" customWidth="1"/>
    <col min="7855" max="7856" width="9" style="74" bestFit="1" customWidth="1"/>
    <col min="7857" max="7857" width="9.625" style="74" bestFit="1" customWidth="1"/>
    <col min="7858" max="7858" width="8.125" style="74" bestFit="1" customWidth="1"/>
    <col min="7859" max="7860" width="9" style="74" bestFit="1" customWidth="1"/>
    <col min="7861" max="7861" width="9.625" style="74" bestFit="1" customWidth="1"/>
    <col min="7862" max="7862" width="8.125" style="74" bestFit="1" customWidth="1"/>
    <col min="7863" max="7866" width="9.125" style="74" customWidth="1"/>
    <col min="7867" max="7868" width="9" style="74" bestFit="1" customWidth="1"/>
    <col min="7869" max="7869" width="9.625" style="74" bestFit="1" customWidth="1"/>
    <col min="7870" max="7870" width="8.125" style="74" bestFit="1" customWidth="1"/>
    <col min="7871" max="7871" width="9.875" style="74" bestFit="1" customWidth="1"/>
    <col min="7872" max="7873" width="11.625" style="74" bestFit="1" customWidth="1"/>
    <col min="7874" max="7874" width="10.125" style="74" bestFit="1" customWidth="1"/>
    <col min="7875" max="7892" width="9.125" style="74" customWidth="1"/>
    <col min="7893" max="7901" width="5.125" style="74"/>
    <col min="7902" max="7902" width="5.625" style="74" bestFit="1" customWidth="1"/>
    <col min="7903" max="7903" width="50.75" style="74" customWidth="1"/>
    <col min="7904" max="7904" width="9.875" style="74" customWidth="1"/>
    <col min="7905" max="7905" width="11.625" style="74" bestFit="1" customWidth="1"/>
    <col min="7906" max="7906" width="11.625" style="74" customWidth="1"/>
    <col min="7907" max="7907" width="10.125" style="74" customWidth="1"/>
    <col min="7908" max="7908" width="9.875" style="74" bestFit="1" customWidth="1"/>
    <col min="7909" max="7910" width="11.625" style="74" bestFit="1" customWidth="1"/>
    <col min="7911" max="7911" width="10.125" style="74" bestFit="1" customWidth="1"/>
    <col min="7912" max="7912" width="9.875" style="74" bestFit="1" customWidth="1"/>
    <col min="7913" max="7914" width="11.625" style="74" bestFit="1" customWidth="1"/>
    <col min="7915" max="7915" width="10.125" style="74" bestFit="1" customWidth="1"/>
    <col min="7916" max="7916" width="9.875" style="74" bestFit="1" customWidth="1"/>
    <col min="7917" max="7918" width="11.625" style="74" bestFit="1" customWidth="1"/>
    <col min="7919" max="7919" width="10.125" style="74" bestFit="1" customWidth="1"/>
    <col min="7920" max="7920" width="11.125" style="74" customWidth="1"/>
    <col min="7921" max="7921" width="13.125" style="74" customWidth="1"/>
    <col min="7922" max="7922" width="9.875" style="74" bestFit="1" customWidth="1"/>
    <col min="7923" max="7924" width="11.625" style="74" bestFit="1" customWidth="1"/>
    <col min="7925" max="7925" width="10.125" style="74" bestFit="1" customWidth="1"/>
    <col min="7926" max="7926" width="9.875" style="74" bestFit="1" customWidth="1"/>
    <col min="7927" max="7928" width="11.625" style="74" bestFit="1" customWidth="1"/>
    <col min="7929" max="7929" width="10.125" style="74" bestFit="1" customWidth="1"/>
    <col min="7930" max="7930" width="9.875" style="74" bestFit="1" customWidth="1"/>
    <col min="7931" max="7932" width="11.625" style="74" bestFit="1" customWidth="1"/>
    <col min="7933" max="7933" width="10.125" style="74" bestFit="1" customWidth="1"/>
    <col min="7934" max="7934" width="9.875" style="74" bestFit="1" customWidth="1"/>
    <col min="7935" max="7936" width="11.625" style="74" bestFit="1" customWidth="1"/>
    <col min="7937" max="7937" width="10.125" style="74" bestFit="1" customWidth="1"/>
    <col min="7938" max="7938" width="13.125" style="74" customWidth="1"/>
    <col min="7939" max="7939" width="13" style="74" customWidth="1"/>
    <col min="7940" max="7940" width="11.625" style="74" customWidth="1"/>
    <col min="7941" max="7941" width="8.75" style="74" customWidth="1"/>
    <col min="7942" max="8076" width="9.125" style="74" customWidth="1"/>
    <col min="8077" max="8077" width="5.625" style="74" bestFit="1" customWidth="1"/>
    <col min="8078" max="8078" width="50.75" style="74" customWidth="1"/>
    <col min="8079" max="8082" width="9.125" style="74" customWidth="1"/>
    <col min="8083" max="8084" width="12.75" style="74" bestFit="1" customWidth="1"/>
    <col min="8085" max="8085" width="11.625" style="74" bestFit="1" customWidth="1"/>
    <col min="8086" max="8086" width="8.125" style="74" bestFit="1" customWidth="1"/>
    <col min="8087" max="8088" width="9.875" style="74" bestFit="1" customWidth="1"/>
    <col min="8089" max="8089" width="9.625" style="74" bestFit="1" customWidth="1"/>
    <col min="8090" max="8090" width="8.125" style="74" bestFit="1" customWidth="1"/>
    <col min="8091" max="8092" width="9" style="74" bestFit="1" customWidth="1"/>
    <col min="8093" max="8093" width="9.625" style="74" bestFit="1" customWidth="1"/>
    <col min="8094" max="8094" width="8.125" style="74" bestFit="1" customWidth="1"/>
    <col min="8095" max="8096" width="9" style="74" bestFit="1" customWidth="1"/>
    <col min="8097" max="8097" width="9.625" style="74" bestFit="1" customWidth="1"/>
    <col min="8098" max="8098" width="8.125" style="74" bestFit="1" customWidth="1"/>
    <col min="8099" max="8100" width="14" style="74" bestFit="1" customWidth="1"/>
    <col min="8101" max="8101" width="12.75" style="74" bestFit="1" customWidth="1"/>
    <col min="8102" max="8102" width="8.625" style="74" bestFit="1" customWidth="1"/>
    <col min="8103" max="8104" width="14" style="74" bestFit="1" customWidth="1"/>
    <col min="8105" max="8105" width="12.75" style="74" bestFit="1" customWidth="1"/>
    <col min="8106" max="8106" width="8.625" style="74" bestFit="1" customWidth="1"/>
    <col min="8107" max="8108" width="9" style="74" bestFit="1" customWidth="1"/>
    <col min="8109" max="8109" width="9.625" style="74" bestFit="1" customWidth="1"/>
    <col min="8110" max="8110" width="8.125" style="74" bestFit="1" customWidth="1"/>
    <col min="8111" max="8112" width="9" style="74" bestFit="1" customWidth="1"/>
    <col min="8113" max="8113" width="9.625" style="74" bestFit="1" customWidth="1"/>
    <col min="8114" max="8114" width="8.125" style="74" bestFit="1" customWidth="1"/>
    <col min="8115" max="8116" width="9" style="74" bestFit="1" customWidth="1"/>
    <col min="8117" max="8117" width="9.625" style="74" bestFit="1" customWidth="1"/>
    <col min="8118" max="8118" width="8.125" style="74" bestFit="1" customWidth="1"/>
    <col min="8119" max="8122" width="9.125" style="74" customWidth="1"/>
    <col min="8123" max="8124" width="9" style="74" bestFit="1" customWidth="1"/>
    <col min="8125" max="8125" width="9.625" style="74" bestFit="1" customWidth="1"/>
    <col min="8126" max="8126" width="8.125" style="74" bestFit="1" customWidth="1"/>
    <col min="8127" max="8127" width="9.875" style="74" bestFit="1" customWidth="1"/>
    <col min="8128" max="8129" width="11.625" style="74" bestFit="1" customWidth="1"/>
    <col min="8130" max="8130" width="10.125" style="74" bestFit="1" customWidth="1"/>
    <col min="8131" max="8148" width="9.125" style="74" customWidth="1"/>
    <col min="8149" max="8157" width="5.125" style="74"/>
    <col min="8158" max="8158" width="5.625" style="74" bestFit="1" customWidth="1"/>
    <col min="8159" max="8159" width="50.75" style="74" customWidth="1"/>
    <col min="8160" max="8160" width="9.875" style="74" customWidth="1"/>
    <col min="8161" max="8161" width="11.625" style="74" bestFit="1" customWidth="1"/>
    <col min="8162" max="8162" width="11.625" style="74" customWidth="1"/>
    <col min="8163" max="8163" width="10.125" style="74" customWidth="1"/>
    <col min="8164" max="8164" width="9.875" style="74" bestFit="1" customWidth="1"/>
    <col min="8165" max="8166" width="11.625" style="74" bestFit="1" customWidth="1"/>
    <col min="8167" max="8167" width="10.125" style="74" bestFit="1" customWidth="1"/>
    <col min="8168" max="8168" width="9.875" style="74" bestFit="1" customWidth="1"/>
    <col min="8169" max="8170" width="11.625" style="74" bestFit="1" customWidth="1"/>
    <col min="8171" max="8171" width="10.125" style="74" bestFit="1" customWidth="1"/>
    <col min="8172" max="8172" width="9.875" style="74" bestFit="1" customWidth="1"/>
    <col min="8173" max="8174" width="11.625" style="74" bestFit="1" customWidth="1"/>
    <col min="8175" max="8175" width="10.125" style="74" bestFit="1" customWidth="1"/>
    <col min="8176" max="8176" width="11.125" style="74" customWidth="1"/>
    <col min="8177" max="8177" width="13.125" style="74" customWidth="1"/>
    <col min="8178" max="8178" width="9.875" style="74" bestFit="1" customWidth="1"/>
    <col min="8179" max="8180" width="11.625" style="74" bestFit="1" customWidth="1"/>
    <col min="8181" max="8181" width="10.125" style="74" bestFit="1" customWidth="1"/>
    <col min="8182" max="8182" width="9.875" style="74" bestFit="1" customWidth="1"/>
    <col min="8183" max="8184" width="11.625" style="74" bestFit="1" customWidth="1"/>
    <col min="8185" max="8185" width="10.125" style="74" bestFit="1" customWidth="1"/>
    <col min="8186" max="8186" width="9.875" style="74" bestFit="1" customWidth="1"/>
    <col min="8187" max="8188" width="11.625" style="74" bestFit="1" customWidth="1"/>
    <col min="8189" max="8189" width="10.125" style="74" bestFit="1" customWidth="1"/>
    <col min="8190" max="8190" width="9.875" style="74" bestFit="1" customWidth="1"/>
    <col min="8191" max="8192" width="11.625" style="74" bestFit="1" customWidth="1"/>
    <col min="8193" max="8193" width="10.125" style="74" bestFit="1" customWidth="1"/>
    <col min="8194" max="8194" width="13.125" style="74" customWidth="1"/>
    <col min="8195" max="8195" width="13" style="74" customWidth="1"/>
    <col min="8196" max="8196" width="11.625" style="74" customWidth="1"/>
    <col min="8197" max="8197" width="8.75" style="74" customWidth="1"/>
    <col min="8198" max="8332" width="9.125" style="74" customWidth="1"/>
    <col min="8333" max="8333" width="5.625" style="74" bestFit="1" customWidth="1"/>
    <col min="8334" max="8334" width="50.75" style="74" customWidth="1"/>
    <col min="8335" max="8338" width="9.125" style="74" customWidth="1"/>
    <col min="8339" max="8340" width="12.75" style="74" bestFit="1" customWidth="1"/>
    <col min="8341" max="8341" width="11.625" style="74" bestFit="1" customWidth="1"/>
    <col min="8342" max="8342" width="8.125" style="74" bestFit="1" customWidth="1"/>
    <col min="8343" max="8344" width="9.875" style="74" bestFit="1" customWidth="1"/>
    <col min="8345" max="8345" width="9.625" style="74" bestFit="1" customWidth="1"/>
    <col min="8346" max="8346" width="8.125" style="74" bestFit="1" customWidth="1"/>
    <col min="8347" max="8348" width="9" style="74" bestFit="1" customWidth="1"/>
    <col min="8349" max="8349" width="9.625" style="74" bestFit="1" customWidth="1"/>
    <col min="8350" max="8350" width="8.125" style="74" bestFit="1" customWidth="1"/>
    <col min="8351" max="8352" width="9" style="74" bestFit="1" customWidth="1"/>
    <col min="8353" max="8353" width="9.625" style="74" bestFit="1" customWidth="1"/>
    <col min="8354" max="8354" width="8.125" style="74" bestFit="1" customWidth="1"/>
    <col min="8355" max="8356" width="14" style="74" bestFit="1" customWidth="1"/>
    <col min="8357" max="8357" width="12.75" style="74" bestFit="1" customWidth="1"/>
    <col min="8358" max="8358" width="8.625" style="74" bestFit="1" customWidth="1"/>
    <col min="8359" max="8360" width="14" style="74" bestFit="1" customWidth="1"/>
    <col min="8361" max="8361" width="12.75" style="74" bestFit="1" customWidth="1"/>
    <col min="8362" max="8362" width="8.625" style="74" bestFit="1" customWidth="1"/>
    <col min="8363" max="8364" width="9" style="74" bestFit="1" customWidth="1"/>
    <col min="8365" max="8365" width="9.625" style="74" bestFit="1" customWidth="1"/>
    <col min="8366" max="8366" width="8.125" style="74" bestFit="1" customWidth="1"/>
    <col min="8367" max="8368" width="9" style="74" bestFit="1" customWidth="1"/>
    <col min="8369" max="8369" width="9.625" style="74" bestFit="1" customWidth="1"/>
    <col min="8370" max="8370" width="8.125" style="74" bestFit="1" customWidth="1"/>
    <col min="8371" max="8372" width="9" style="74" bestFit="1" customWidth="1"/>
    <col min="8373" max="8373" width="9.625" style="74" bestFit="1" customWidth="1"/>
    <col min="8374" max="8374" width="8.125" style="74" bestFit="1" customWidth="1"/>
    <col min="8375" max="8378" width="9.125" style="74" customWidth="1"/>
    <col min="8379" max="8380" width="9" style="74" bestFit="1" customWidth="1"/>
    <col min="8381" max="8381" width="9.625" style="74" bestFit="1" customWidth="1"/>
    <col min="8382" max="8382" width="8.125" style="74" bestFit="1" customWidth="1"/>
    <col min="8383" max="8383" width="9.875" style="74" bestFit="1" customWidth="1"/>
    <col min="8384" max="8385" width="11.625" style="74" bestFit="1" customWidth="1"/>
    <col min="8386" max="8386" width="10.125" style="74" bestFit="1" customWidth="1"/>
    <col min="8387" max="8404" width="9.125" style="74" customWidth="1"/>
    <col min="8405" max="8413" width="5.125" style="74"/>
    <col min="8414" max="8414" width="5.625" style="74" bestFit="1" customWidth="1"/>
    <col min="8415" max="8415" width="50.75" style="74" customWidth="1"/>
    <col min="8416" max="8416" width="9.875" style="74" customWidth="1"/>
    <col min="8417" max="8417" width="11.625" style="74" bestFit="1" customWidth="1"/>
    <col min="8418" max="8418" width="11.625" style="74" customWidth="1"/>
    <col min="8419" max="8419" width="10.125" style="74" customWidth="1"/>
    <col min="8420" max="8420" width="9.875" style="74" bestFit="1" customWidth="1"/>
    <col min="8421" max="8422" width="11.625" style="74" bestFit="1" customWidth="1"/>
    <col min="8423" max="8423" width="10.125" style="74" bestFit="1" customWidth="1"/>
    <col min="8424" max="8424" width="9.875" style="74" bestFit="1" customWidth="1"/>
    <col min="8425" max="8426" width="11.625" style="74" bestFit="1" customWidth="1"/>
    <col min="8427" max="8427" width="10.125" style="74" bestFit="1" customWidth="1"/>
    <col min="8428" max="8428" width="9.875" style="74" bestFit="1" customWidth="1"/>
    <col min="8429" max="8430" width="11.625" style="74" bestFit="1" customWidth="1"/>
    <col min="8431" max="8431" width="10.125" style="74" bestFit="1" customWidth="1"/>
    <col min="8432" max="8432" width="11.125" style="74" customWidth="1"/>
    <col min="8433" max="8433" width="13.125" style="74" customWidth="1"/>
    <col min="8434" max="8434" width="9.875" style="74" bestFit="1" customWidth="1"/>
    <col min="8435" max="8436" width="11.625" style="74" bestFit="1" customWidth="1"/>
    <col min="8437" max="8437" width="10.125" style="74" bestFit="1" customWidth="1"/>
    <col min="8438" max="8438" width="9.875" style="74" bestFit="1" customWidth="1"/>
    <col min="8439" max="8440" width="11.625" style="74" bestFit="1" customWidth="1"/>
    <col min="8441" max="8441" width="10.125" style="74" bestFit="1" customWidth="1"/>
    <col min="8442" max="8442" width="9.875" style="74" bestFit="1" customWidth="1"/>
    <col min="8443" max="8444" width="11.625" style="74" bestFit="1" customWidth="1"/>
    <col min="8445" max="8445" width="10.125" style="74" bestFit="1" customWidth="1"/>
    <col min="8446" max="8446" width="9.875" style="74" bestFit="1" customWidth="1"/>
    <col min="8447" max="8448" width="11.625" style="74" bestFit="1" customWidth="1"/>
    <col min="8449" max="8449" width="10.125" style="74" bestFit="1" customWidth="1"/>
    <col min="8450" max="8450" width="13.125" style="74" customWidth="1"/>
    <col min="8451" max="8451" width="13" style="74" customWidth="1"/>
    <col min="8452" max="8452" width="11.625" style="74" customWidth="1"/>
    <col min="8453" max="8453" width="8.75" style="74" customWidth="1"/>
    <col min="8454" max="8588" width="9.125" style="74" customWidth="1"/>
    <col min="8589" max="8589" width="5.625" style="74" bestFit="1" customWidth="1"/>
    <col min="8590" max="8590" width="50.75" style="74" customWidth="1"/>
    <col min="8591" max="8594" width="9.125" style="74" customWidth="1"/>
    <col min="8595" max="8596" width="12.75" style="74" bestFit="1" customWidth="1"/>
    <col min="8597" max="8597" width="11.625" style="74" bestFit="1" customWidth="1"/>
    <col min="8598" max="8598" width="8.125" style="74" bestFit="1" customWidth="1"/>
    <col min="8599" max="8600" width="9.875" style="74" bestFit="1" customWidth="1"/>
    <col min="8601" max="8601" width="9.625" style="74" bestFit="1" customWidth="1"/>
    <col min="8602" max="8602" width="8.125" style="74" bestFit="1" customWidth="1"/>
    <col min="8603" max="8604" width="9" style="74" bestFit="1" customWidth="1"/>
    <col min="8605" max="8605" width="9.625" style="74" bestFit="1" customWidth="1"/>
    <col min="8606" max="8606" width="8.125" style="74" bestFit="1" customWidth="1"/>
    <col min="8607" max="8608" width="9" style="74" bestFit="1" customWidth="1"/>
    <col min="8609" max="8609" width="9.625" style="74" bestFit="1" customWidth="1"/>
    <col min="8610" max="8610" width="8.125" style="74" bestFit="1" customWidth="1"/>
    <col min="8611" max="8612" width="14" style="74" bestFit="1" customWidth="1"/>
    <col min="8613" max="8613" width="12.75" style="74" bestFit="1" customWidth="1"/>
    <col min="8614" max="8614" width="8.625" style="74" bestFit="1" customWidth="1"/>
    <col min="8615" max="8616" width="14" style="74" bestFit="1" customWidth="1"/>
    <col min="8617" max="8617" width="12.75" style="74" bestFit="1" customWidth="1"/>
    <col min="8618" max="8618" width="8.625" style="74" bestFit="1" customWidth="1"/>
    <col min="8619" max="8620" width="9" style="74" bestFit="1" customWidth="1"/>
    <col min="8621" max="8621" width="9.625" style="74" bestFit="1" customWidth="1"/>
    <col min="8622" max="8622" width="8.125" style="74" bestFit="1" customWidth="1"/>
    <col min="8623" max="8624" width="9" style="74" bestFit="1" customWidth="1"/>
    <col min="8625" max="8625" width="9.625" style="74" bestFit="1" customWidth="1"/>
    <col min="8626" max="8626" width="8.125" style="74" bestFit="1" customWidth="1"/>
    <col min="8627" max="8628" width="9" style="74" bestFit="1" customWidth="1"/>
    <col min="8629" max="8629" width="9.625" style="74" bestFit="1" customWidth="1"/>
    <col min="8630" max="8630" width="8.125" style="74" bestFit="1" customWidth="1"/>
    <col min="8631" max="8634" width="9.125" style="74" customWidth="1"/>
    <col min="8635" max="8636" width="9" style="74" bestFit="1" customWidth="1"/>
    <col min="8637" max="8637" width="9.625" style="74" bestFit="1" customWidth="1"/>
    <col min="8638" max="8638" width="8.125" style="74" bestFit="1" customWidth="1"/>
    <col min="8639" max="8639" width="9.875" style="74" bestFit="1" customWidth="1"/>
    <col min="8640" max="8641" width="11.625" style="74" bestFit="1" customWidth="1"/>
    <col min="8642" max="8642" width="10.125" style="74" bestFit="1" customWidth="1"/>
    <col min="8643" max="8660" width="9.125" style="74" customWidth="1"/>
    <col min="8661" max="8669" width="5.125" style="74"/>
    <col min="8670" max="8670" width="5.625" style="74" bestFit="1" customWidth="1"/>
    <col min="8671" max="8671" width="50.75" style="74" customWidth="1"/>
    <col min="8672" max="8672" width="9.875" style="74" customWidth="1"/>
    <col min="8673" max="8673" width="11.625" style="74" bestFit="1" customWidth="1"/>
    <col min="8674" max="8674" width="11.625" style="74" customWidth="1"/>
    <col min="8675" max="8675" width="10.125" style="74" customWidth="1"/>
    <col min="8676" max="8676" width="9.875" style="74" bestFit="1" customWidth="1"/>
    <col min="8677" max="8678" width="11.625" style="74" bestFit="1" customWidth="1"/>
    <col min="8679" max="8679" width="10.125" style="74" bestFit="1" customWidth="1"/>
    <col min="8680" max="8680" width="9.875" style="74" bestFit="1" customWidth="1"/>
    <col min="8681" max="8682" width="11.625" style="74" bestFit="1" customWidth="1"/>
    <col min="8683" max="8683" width="10.125" style="74" bestFit="1" customWidth="1"/>
    <col min="8684" max="8684" width="9.875" style="74" bestFit="1" customWidth="1"/>
    <col min="8685" max="8686" width="11.625" style="74" bestFit="1" customWidth="1"/>
    <col min="8687" max="8687" width="10.125" style="74" bestFit="1" customWidth="1"/>
    <col min="8688" max="8688" width="11.125" style="74" customWidth="1"/>
    <col min="8689" max="8689" width="13.125" style="74" customWidth="1"/>
    <col min="8690" max="8690" width="9.875" style="74" bestFit="1" customWidth="1"/>
    <col min="8691" max="8692" width="11.625" style="74" bestFit="1" customWidth="1"/>
    <col min="8693" max="8693" width="10.125" style="74" bestFit="1" customWidth="1"/>
    <col min="8694" max="8694" width="9.875" style="74" bestFit="1" customWidth="1"/>
    <col min="8695" max="8696" width="11.625" style="74" bestFit="1" customWidth="1"/>
    <col min="8697" max="8697" width="10.125" style="74" bestFit="1" customWidth="1"/>
    <col min="8698" max="8698" width="9.875" style="74" bestFit="1" customWidth="1"/>
    <col min="8699" max="8700" width="11.625" style="74" bestFit="1" customWidth="1"/>
    <col min="8701" max="8701" width="10.125" style="74" bestFit="1" customWidth="1"/>
    <col min="8702" max="8702" width="9.875" style="74" bestFit="1" customWidth="1"/>
    <col min="8703" max="8704" width="11.625" style="74" bestFit="1" customWidth="1"/>
    <col min="8705" max="8705" width="10.125" style="74" bestFit="1" customWidth="1"/>
    <col min="8706" max="8706" width="13.125" style="74" customWidth="1"/>
    <col min="8707" max="8707" width="13" style="74" customWidth="1"/>
    <col min="8708" max="8708" width="11.625" style="74" customWidth="1"/>
    <col min="8709" max="8709" width="8.75" style="74" customWidth="1"/>
    <col min="8710" max="8844" width="9.125" style="74" customWidth="1"/>
    <col min="8845" max="8845" width="5.625" style="74" bestFit="1" customWidth="1"/>
    <col min="8846" max="8846" width="50.75" style="74" customWidth="1"/>
    <col min="8847" max="8850" width="9.125" style="74" customWidth="1"/>
    <col min="8851" max="8852" width="12.75" style="74" bestFit="1" customWidth="1"/>
    <col min="8853" max="8853" width="11.625" style="74" bestFit="1" customWidth="1"/>
    <col min="8854" max="8854" width="8.125" style="74" bestFit="1" customWidth="1"/>
    <col min="8855" max="8856" width="9.875" style="74" bestFit="1" customWidth="1"/>
    <col min="8857" max="8857" width="9.625" style="74" bestFit="1" customWidth="1"/>
    <col min="8858" max="8858" width="8.125" style="74" bestFit="1" customWidth="1"/>
    <col min="8859" max="8860" width="9" style="74" bestFit="1" customWidth="1"/>
    <col min="8861" max="8861" width="9.625" style="74" bestFit="1" customWidth="1"/>
    <col min="8862" max="8862" width="8.125" style="74" bestFit="1" customWidth="1"/>
    <col min="8863" max="8864" width="9" style="74" bestFit="1" customWidth="1"/>
    <col min="8865" max="8865" width="9.625" style="74" bestFit="1" customWidth="1"/>
    <col min="8866" max="8866" width="8.125" style="74" bestFit="1" customWidth="1"/>
    <col min="8867" max="8868" width="14" style="74" bestFit="1" customWidth="1"/>
    <col min="8869" max="8869" width="12.75" style="74" bestFit="1" customWidth="1"/>
    <col min="8870" max="8870" width="8.625" style="74" bestFit="1" customWidth="1"/>
    <col min="8871" max="8872" width="14" style="74" bestFit="1" customWidth="1"/>
    <col min="8873" max="8873" width="12.75" style="74" bestFit="1" customWidth="1"/>
    <col min="8874" max="8874" width="8.625" style="74" bestFit="1" customWidth="1"/>
    <col min="8875" max="8876" width="9" style="74" bestFit="1" customWidth="1"/>
    <col min="8877" max="8877" width="9.625" style="74" bestFit="1" customWidth="1"/>
    <col min="8878" max="8878" width="8.125" style="74" bestFit="1" customWidth="1"/>
    <col min="8879" max="8880" width="9" style="74" bestFit="1" customWidth="1"/>
    <col min="8881" max="8881" width="9.625" style="74" bestFit="1" customWidth="1"/>
    <col min="8882" max="8882" width="8.125" style="74" bestFit="1" customWidth="1"/>
    <col min="8883" max="8884" width="9" style="74" bestFit="1" customWidth="1"/>
    <col min="8885" max="8885" width="9.625" style="74" bestFit="1" customWidth="1"/>
    <col min="8886" max="8886" width="8.125" style="74" bestFit="1" customWidth="1"/>
    <col min="8887" max="8890" width="9.125" style="74" customWidth="1"/>
    <col min="8891" max="8892" width="9" style="74" bestFit="1" customWidth="1"/>
    <col min="8893" max="8893" width="9.625" style="74" bestFit="1" customWidth="1"/>
    <col min="8894" max="8894" width="8.125" style="74" bestFit="1" customWidth="1"/>
    <col min="8895" max="8895" width="9.875" style="74" bestFit="1" customWidth="1"/>
    <col min="8896" max="8897" width="11.625" style="74" bestFit="1" customWidth="1"/>
    <col min="8898" max="8898" width="10.125" style="74" bestFit="1" customWidth="1"/>
    <col min="8899" max="8916" width="9.125" style="74" customWidth="1"/>
    <col min="8917" max="8925" width="5.125" style="74"/>
    <col min="8926" max="8926" width="5.625" style="74" bestFit="1" customWidth="1"/>
    <col min="8927" max="8927" width="50.75" style="74" customWidth="1"/>
    <col min="8928" max="8928" width="9.875" style="74" customWidth="1"/>
    <col min="8929" max="8929" width="11.625" style="74" bestFit="1" customWidth="1"/>
    <col min="8930" max="8930" width="11.625" style="74" customWidth="1"/>
    <col min="8931" max="8931" width="10.125" style="74" customWidth="1"/>
    <col min="8932" max="8932" width="9.875" style="74" bestFit="1" customWidth="1"/>
    <col min="8933" max="8934" width="11.625" style="74" bestFit="1" customWidth="1"/>
    <col min="8935" max="8935" width="10.125" style="74" bestFit="1" customWidth="1"/>
    <col min="8936" max="8936" width="9.875" style="74" bestFit="1" customWidth="1"/>
    <col min="8937" max="8938" width="11.625" style="74" bestFit="1" customWidth="1"/>
    <col min="8939" max="8939" width="10.125" style="74" bestFit="1" customWidth="1"/>
    <col min="8940" max="8940" width="9.875" style="74" bestFit="1" customWidth="1"/>
    <col min="8941" max="8942" width="11.625" style="74" bestFit="1" customWidth="1"/>
    <col min="8943" max="8943" width="10.125" style="74" bestFit="1" customWidth="1"/>
    <col min="8944" max="8944" width="11.125" style="74" customWidth="1"/>
    <col min="8945" max="8945" width="13.125" style="74" customWidth="1"/>
    <col min="8946" max="8946" width="9.875" style="74" bestFit="1" customWidth="1"/>
    <col min="8947" max="8948" width="11.625" style="74" bestFit="1" customWidth="1"/>
    <col min="8949" max="8949" width="10.125" style="74" bestFit="1" customWidth="1"/>
    <col min="8950" max="8950" width="9.875" style="74" bestFit="1" customWidth="1"/>
    <col min="8951" max="8952" width="11.625" style="74" bestFit="1" customWidth="1"/>
    <col min="8953" max="8953" width="10.125" style="74" bestFit="1" customWidth="1"/>
    <col min="8954" max="8954" width="9.875" style="74" bestFit="1" customWidth="1"/>
    <col min="8955" max="8956" width="11.625" style="74" bestFit="1" customWidth="1"/>
    <col min="8957" max="8957" width="10.125" style="74" bestFit="1" customWidth="1"/>
    <col min="8958" max="8958" width="9.875" style="74" bestFit="1" customWidth="1"/>
    <col min="8959" max="8960" width="11.625" style="74" bestFit="1" customWidth="1"/>
    <col min="8961" max="8961" width="10.125" style="74" bestFit="1" customWidth="1"/>
    <col min="8962" max="8962" width="13.125" style="74" customWidth="1"/>
    <col min="8963" max="8963" width="13" style="74" customWidth="1"/>
    <col min="8964" max="8964" width="11.625" style="74" customWidth="1"/>
    <col min="8965" max="8965" width="8.75" style="74" customWidth="1"/>
    <col min="8966" max="9100" width="9.125" style="74" customWidth="1"/>
    <col min="9101" max="9101" width="5.625" style="74" bestFit="1" customWidth="1"/>
    <col min="9102" max="9102" width="50.75" style="74" customWidth="1"/>
    <col min="9103" max="9106" width="9.125" style="74" customWidth="1"/>
    <col min="9107" max="9108" width="12.75" style="74" bestFit="1" customWidth="1"/>
    <col min="9109" max="9109" width="11.625" style="74" bestFit="1" customWidth="1"/>
    <col min="9110" max="9110" width="8.125" style="74" bestFit="1" customWidth="1"/>
    <col min="9111" max="9112" width="9.875" style="74" bestFit="1" customWidth="1"/>
    <col min="9113" max="9113" width="9.625" style="74" bestFit="1" customWidth="1"/>
    <col min="9114" max="9114" width="8.125" style="74" bestFit="1" customWidth="1"/>
    <col min="9115" max="9116" width="9" style="74" bestFit="1" customWidth="1"/>
    <col min="9117" max="9117" width="9.625" style="74" bestFit="1" customWidth="1"/>
    <col min="9118" max="9118" width="8.125" style="74" bestFit="1" customWidth="1"/>
    <col min="9119" max="9120" width="9" style="74" bestFit="1" customWidth="1"/>
    <col min="9121" max="9121" width="9.625" style="74" bestFit="1" customWidth="1"/>
    <col min="9122" max="9122" width="8.125" style="74" bestFit="1" customWidth="1"/>
    <col min="9123" max="9124" width="14" style="74" bestFit="1" customWidth="1"/>
    <col min="9125" max="9125" width="12.75" style="74" bestFit="1" customWidth="1"/>
    <col min="9126" max="9126" width="8.625" style="74" bestFit="1" customWidth="1"/>
    <col min="9127" max="9128" width="14" style="74" bestFit="1" customWidth="1"/>
    <col min="9129" max="9129" width="12.75" style="74" bestFit="1" customWidth="1"/>
    <col min="9130" max="9130" width="8.625" style="74" bestFit="1" customWidth="1"/>
    <col min="9131" max="9132" width="9" style="74" bestFit="1" customWidth="1"/>
    <col min="9133" max="9133" width="9.625" style="74" bestFit="1" customWidth="1"/>
    <col min="9134" max="9134" width="8.125" style="74" bestFit="1" customWidth="1"/>
    <col min="9135" max="9136" width="9" style="74" bestFit="1" customWidth="1"/>
    <col min="9137" max="9137" width="9.625" style="74" bestFit="1" customWidth="1"/>
    <col min="9138" max="9138" width="8.125" style="74" bestFit="1" customWidth="1"/>
    <col min="9139" max="9140" width="9" style="74" bestFit="1" customWidth="1"/>
    <col min="9141" max="9141" width="9.625" style="74" bestFit="1" customWidth="1"/>
    <col min="9142" max="9142" width="8.125" style="74" bestFit="1" customWidth="1"/>
    <col min="9143" max="9146" width="9.125" style="74" customWidth="1"/>
    <col min="9147" max="9148" width="9" style="74" bestFit="1" customWidth="1"/>
    <col min="9149" max="9149" width="9.625" style="74" bestFit="1" customWidth="1"/>
    <col min="9150" max="9150" width="8.125" style="74" bestFit="1" customWidth="1"/>
    <col min="9151" max="9151" width="9.875" style="74" bestFit="1" customWidth="1"/>
    <col min="9152" max="9153" width="11.625" style="74" bestFit="1" customWidth="1"/>
    <col min="9154" max="9154" width="10.125" style="74" bestFit="1" customWidth="1"/>
    <col min="9155" max="9172" width="9.125" style="74" customWidth="1"/>
    <col min="9173" max="9181" width="5.125" style="74"/>
    <col min="9182" max="9182" width="5.625" style="74" bestFit="1" customWidth="1"/>
    <col min="9183" max="9183" width="50.75" style="74" customWidth="1"/>
    <col min="9184" max="9184" width="9.875" style="74" customWidth="1"/>
    <col min="9185" max="9185" width="11.625" style="74" bestFit="1" customWidth="1"/>
    <col min="9186" max="9186" width="11.625" style="74" customWidth="1"/>
    <col min="9187" max="9187" width="10.125" style="74" customWidth="1"/>
    <col min="9188" max="9188" width="9.875" style="74" bestFit="1" customWidth="1"/>
    <col min="9189" max="9190" width="11.625" style="74" bestFit="1" customWidth="1"/>
    <col min="9191" max="9191" width="10.125" style="74" bestFit="1" customWidth="1"/>
    <col min="9192" max="9192" width="9.875" style="74" bestFit="1" customWidth="1"/>
    <col min="9193" max="9194" width="11.625" style="74" bestFit="1" customWidth="1"/>
    <col min="9195" max="9195" width="10.125" style="74" bestFit="1" customWidth="1"/>
    <col min="9196" max="9196" width="9.875" style="74" bestFit="1" customWidth="1"/>
    <col min="9197" max="9198" width="11.625" style="74" bestFit="1" customWidth="1"/>
    <col min="9199" max="9199" width="10.125" style="74" bestFit="1" customWidth="1"/>
    <col min="9200" max="9200" width="11.125" style="74" customWidth="1"/>
    <col min="9201" max="9201" width="13.125" style="74" customWidth="1"/>
    <col min="9202" max="9202" width="9.875" style="74" bestFit="1" customWidth="1"/>
    <col min="9203" max="9204" width="11.625" style="74" bestFit="1" customWidth="1"/>
    <col min="9205" max="9205" width="10.125" style="74" bestFit="1" customWidth="1"/>
    <col min="9206" max="9206" width="9.875" style="74" bestFit="1" customWidth="1"/>
    <col min="9207" max="9208" width="11.625" style="74" bestFit="1" customWidth="1"/>
    <col min="9209" max="9209" width="10.125" style="74" bestFit="1" customWidth="1"/>
    <col min="9210" max="9210" width="9.875" style="74" bestFit="1" customWidth="1"/>
    <col min="9211" max="9212" width="11.625" style="74" bestFit="1" customWidth="1"/>
    <col min="9213" max="9213" width="10.125" style="74" bestFit="1" customWidth="1"/>
    <col min="9214" max="9214" width="9.875" style="74" bestFit="1" customWidth="1"/>
    <col min="9215" max="9216" width="11.625" style="74" bestFit="1" customWidth="1"/>
    <col min="9217" max="9217" width="10.125" style="74" bestFit="1" customWidth="1"/>
    <col min="9218" max="9218" width="13.125" style="74" customWidth="1"/>
    <col min="9219" max="9219" width="13" style="74" customWidth="1"/>
    <col min="9220" max="9220" width="11.625" style="74" customWidth="1"/>
    <col min="9221" max="9221" width="8.75" style="74" customWidth="1"/>
    <col min="9222" max="9356" width="9.125" style="74" customWidth="1"/>
    <col min="9357" max="9357" width="5.625" style="74" bestFit="1" customWidth="1"/>
    <col min="9358" max="9358" width="50.75" style="74" customWidth="1"/>
    <col min="9359" max="9362" width="9.125" style="74" customWidth="1"/>
    <col min="9363" max="9364" width="12.75" style="74" bestFit="1" customWidth="1"/>
    <col min="9365" max="9365" width="11.625" style="74" bestFit="1" customWidth="1"/>
    <col min="9366" max="9366" width="8.125" style="74" bestFit="1" customWidth="1"/>
    <col min="9367" max="9368" width="9.875" style="74" bestFit="1" customWidth="1"/>
    <col min="9369" max="9369" width="9.625" style="74" bestFit="1" customWidth="1"/>
    <col min="9370" max="9370" width="8.125" style="74" bestFit="1" customWidth="1"/>
    <col min="9371" max="9372" width="9" style="74" bestFit="1" customWidth="1"/>
    <col min="9373" max="9373" width="9.625" style="74" bestFit="1" customWidth="1"/>
    <col min="9374" max="9374" width="8.125" style="74" bestFit="1" customWidth="1"/>
    <col min="9375" max="9376" width="9" style="74" bestFit="1" customWidth="1"/>
    <col min="9377" max="9377" width="9.625" style="74" bestFit="1" customWidth="1"/>
    <col min="9378" max="9378" width="8.125" style="74" bestFit="1" customWidth="1"/>
    <col min="9379" max="9380" width="14" style="74" bestFit="1" customWidth="1"/>
    <col min="9381" max="9381" width="12.75" style="74" bestFit="1" customWidth="1"/>
    <col min="9382" max="9382" width="8.625" style="74" bestFit="1" customWidth="1"/>
    <col min="9383" max="9384" width="14" style="74" bestFit="1" customWidth="1"/>
    <col min="9385" max="9385" width="12.75" style="74" bestFit="1" customWidth="1"/>
    <col min="9386" max="9386" width="8.625" style="74" bestFit="1" customWidth="1"/>
    <col min="9387" max="9388" width="9" style="74" bestFit="1" customWidth="1"/>
    <col min="9389" max="9389" width="9.625" style="74" bestFit="1" customWidth="1"/>
    <col min="9390" max="9390" width="8.125" style="74" bestFit="1" customWidth="1"/>
    <col min="9391" max="9392" width="9" style="74" bestFit="1" customWidth="1"/>
    <col min="9393" max="9393" width="9.625" style="74" bestFit="1" customWidth="1"/>
    <col min="9394" max="9394" width="8.125" style="74" bestFit="1" customWidth="1"/>
    <col min="9395" max="9396" width="9" style="74" bestFit="1" customWidth="1"/>
    <col min="9397" max="9397" width="9.625" style="74" bestFit="1" customWidth="1"/>
    <col min="9398" max="9398" width="8.125" style="74" bestFit="1" customWidth="1"/>
    <col min="9399" max="9402" width="9.125" style="74" customWidth="1"/>
    <col min="9403" max="9404" width="9" style="74" bestFit="1" customWidth="1"/>
    <col min="9405" max="9405" width="9.625" style="74" bestFit="1" customWidth="1"/>
    <col min="9406" max="9406" width="8.125" style="74" bestFit="1" customWidth="1"/>
    <col min="9407" max="9407" width="9.875" style="74" bestFit="1" customWidth="1"/>
    <col min="9408" max="9409" width="11.625" style="74" bestFit="1" customWidth="1"/>
    <col min="9410" max="9410" width="10.125" style="74" bestFit="1" customWidth="1"/>
    <col min="9411" max="9428" width="9.125" style="74" customWidth="1"/>
    <col min="9429" max="9437" width="5.125" style="74"/>
    <col min="9438" max="9438" width="5.625" style="74" bestFit="1" customWidth="1"/>
    <col min="9439" max="9439" width="50.75" style="74" customWidth="1"/>
    <col min="9440" max="9440" width="9.875" style="74" customWidth="1"/>
    <col min="9441" max="9441" width="11.625" style="74" bestFit="1" customWidth="1"/>
    <col min="9442" max="9442" width="11.625" style="74" customWidth="1"/>
    <col min="9443" max="9443" width="10.125" style="74" customWidth="1"/>
    <col min="9444" max="9444" width="9.875" style="74" bestFit="1" customWidth="1"/>
    <col min="9445" max="9446" width="11.625" style="74" bestFit="1" customWidth="1"/>
    <col min="9447" max="9447" width="10.125" style="74" bestFit="1" customWidth="1"/>
    <col min="9448" max="9448" width="9.875" style="74" bestFit="1" customWidth="1"/>
    <col min="9449" max="9450" width="11.625" style="74" bestFit="1" customWidth="1"/>
    <col min="9451" max="9451" width="10.125" style="74" bestFit="1" customWidth="1"/>
    <col min="9452" max="9452" width="9.875" style="74" bestFit="1" customWidth="1"/>
    <col min="9453" max="9454" width="11.625" style="74" bestFit="1" customWidth="1"/>
    <col min="9455" max="9455" width="10.125" style="74" bestFit="1" customWidth="1"/>
    <col min="9456" max="9456" width="11.125" style="74" customWidth="1"/>
    <col min="9457" max="9457" width="13.125" style="74" customWidth="1"/>
    <col min="9458" max="9458" width="9.875" style="74" bestFit="1" customWidth="1"/>
    <col min="9459" max="9460" width="11.625" style="74" bestFit="1" customWidth="1"/>
    <col min="9461" max="9461" width="10.125" style="74" bestFit="1" customWidth="1"/>
    <col min="9462" max="9462" width="9.875" style="74" bestFit="1" customWidth="1"/>
    <col min="9463" max="9464" width="11.625" style="74" bestFit="1" customWidth="1"/>
    <col min="9465" max="9465" width="10.125" style="74" bestFit="1" customWidth="1"/>
    <col min="9466" max="9466" width="9.875" style="74" bestFit="1" customWidth="1"/>
    <col min="9467" max="9468" width="11.625" style="74" bestFit="1" customWidth="1"/>
    <col min="9469" max="9469" width="10.125" style="74" bestFit="1" customWidth="1"/>
    <col min="9470" max="9470" width="9.875" style="74" bestFit="1" customWidth="1"/>
    <col min="9471" max="9472" width="11.625" style="74" bestFit="1" customWidth="1"/>
    <col min="9473" max="9473" width="10.125" style="74" bestFit="1" customWidth="1"/>
    <col min="9474" max="9474" width="13.125" style="74" customWidth="1"/>
    <col min="9475" max="9475" width="13" style="74" customWidth="1"/>
    <col min="9476" max="9476" width="11.625" style="74" customWidth="1"/>
    <col min="9477" max="9477" width="8.75" style="74" customWidth="1"/>
    <col min="9478" max="9612" width="9.125" style="74" customWidth="1"/>
    <col min="9613" max="9613" width="5.625" style="74" bestFit="1" customWidth="1"/>
    <col min="9614" max="9614" width="50.75" style="74" customWidth="1"/>
    <col min="9615" max="9618" width="9.125" style="74" customWidth="1"/>
    <col min="9619" max="9620" width="12.75" style="74" bestFit="1" customWidth="1"/>
    <col min="9621" max="9621" width="11.625" style="74" bestFit="1" customWidth="1"/>
    <col min="9622" max="9622" width="8.125" style="74" bestFit="1" customWidth="1"/>
    <col min="9623" max="9624" width="9.875" style="74" bestFit="1" customWidth="1"/>
    <col min="9625" max="9625" width="9.625" style="74" bestFit="1" customWidth="1"/>
    <col min="9626" max="9626" width="8.125" style="74" bestFit="1" customWidth="1"/>
    <col min="9627" max="9628" width="9" style="74" bestFit="1" customWidth="1"/>
    <col min="9629" max="9629" width="9.625" style="74" bestFit="1" customWidth="1"/>
    <col min="9630" max="9630" width="8.125" style="74" bestFit="1" customWidth="1"/>
    <col min="9631" max="9632" width="9" style="74" bestFit="1" customWidth="1"/>
    <col min="9633" max="9633" width="9.625" style="74" bestFit="1" customWidth="1"/>
    <col min="9634" max="9634" width="8.125" style="74" bestFit="1" customWidth="1"/>
    <col min="9635" max="9636" width="14" style="74" bestFit="1" customWidth="1"/>
    <col min="9637" max="9637" width="12.75" style="74" bestFit="1" customWidth="1"/>
    <col min="9638" max="9638" width="8.625" style="74" bestFit="1" customWidth="1"/>
    <col min="9639" max="9640" width="14" style="74" bestFit="1" customWidth="1"/>
    <col min="9641" max="9641" width="12.75" style="74" bestFit="1" customWidth="1"/>
    <col min="9642" max="9642" width="8.625" style="74" bestFit="1" customWidth="1"/>
    <col min="9643" max="9644" width="9" style="74" bestFit="1" customWidth="1"/>
    <col min="9645" max="9645" width="9.625" style="74" bestFit="1" customWidth="1"/>
    <col min="9646" max="9646" width="8.125" style="74" bestFit="1" customWidth="1"/>
    <col min="9647" max="9648" width="9" style="74" bestFit="1" customWidth="1"/>
    <col min="9649" max="9649" width="9.625" style="74" bestFit="1" customWidth="1"/>
    <col min="9650" max="9650" width="8.125" style="74" bestFit="1" customWidth="1"/>
    <col min="9651" max="9652" width="9" style="74" bestFit="1" customWidth="1"/>
    <col min="9653" max="9653" width="9.625" style="74" bestFit="1" customWidth="1"/>
    <col min="9654" max="9654" width="8.125" style="74" bestFit="1" customWidth="1"/>
    <col min="9655" max="9658" width="9.125" style="74" customWidth="1"/>
    <col min="9659" max="9660" width="9" style="74" bestFit="1" customWidth="1"/>
    <col min="9661" max="9661" width="9.625" style="74" bestFit="1" customWidth="1"/>
    <col min="9662" max="9662" width="8.125" style="74" bestFit="1" customWidth="1"/>
    <col min="9663" max="9663" width="9.875" style="74" bestFit="1" customWidth="1"/>
    <col min="9664" max="9665" width="11.625" style="74" bestFit="1" customWidth="1"/>
    <col min="9666" max="9666" width="10.125" style="74" bestFit="1" customWidth="1"/>
    <col min="9667" max="9684" width="9.125" style="74" customWidth="1"/>
    <col min="9685" max="9693" width="5.125" style="74"/>
    <col min="9694" max="9694" width="5.625" style="74" bestFit="1" customWidth="1"/>
    <col min="9695" max="9695" width="50.75" style="74" customWidth="1"/>
    <col min="9696" max="9696" width="9.875" style="74" customWidth="1"/>
    <col min="9697" max="9697" width="11.625" style="74" bestFit="1" customWidth="1"/>
    <col min="9698" max="9698" width="11.625" style="74" customWidth="1"/>
    <col min="9699" max="9699" width="10.125" style="74" customWidth="1"/>
    <col min="9700" max="9700" width="9.875" style="74" bestFit="1" customWidth="1"/>
    <col min="9701" max="9702" width="11.625" style="74" bestFit="1" customWidth="1"/>
    <col min="9703" max="9703" width="10.125" style="74" bestFit="1" customWidth="1"/>
    <col min="9704" max="9704" width="9.875" style="74" bestFit="1" customWidth="1"/>
    <col min="9705" max="9706" width="11.625" style="74" bestFit="1" customWidth="1"/>
    <col min="9707" max="9707" width="10.125" style="74" bestFit="1" customWidth="1"/>
    <col min="9708" max="9708" width="9.875" style="74" bestFit="1" customWidth="1"/>
    <col min="9709" max="9710" width="11.625" style="74" bestFit="1" customWidth="1"/>
    <col min="9711" max="9711" width="10.125" style="74" bestFit="1" customWidth="1"/>
    <col min="9712" max="9712" width="11.125" style="74" customWidth="1"/>
    <col min="9713" max="9713" width="13.125" style="74" customWidth="1"/>
    <col min="9714" max="9714" width="9.875" style="74" bestFit="1" customWidth="1"/>
    <col min="9715" max="9716" width="11.625" style="74" bestFit="1" customWidth="1"/>
    <col min="9717" max="9717" width="10.125" style="74" bestFit="1" customWidth="1"/>
    <col min="9718" max="9718" width="9.875" style="74" bestFit="1" customWidth="1"/>
    <col min="9719" max="9720" width="11.625" style="74" bestFit="1" customWidth="1"/>
    <col min="9721" max="9721" width="10.125" style="74" bestFit="1" customWidth="1"/>
    <col min="9722" max="9722" width="9.875" style="74" bestFit="1" customWidth="1"/>
    <col min="9723" max="9724" width="11.625" style="74" bestFit="1" customWidth="1"/>
    <col min="9725" max="9725" width="10.125" style="74" bestFit="1" customWidth="1"/>
    <col min="9726" max="9726" width="9.875" style="74" bestFit="1" customWidth="1"/>
    <col min="9727" max="9728" width="11.625" style="74" bestFit="1" customWidth="1"/>
    <col min="9729" max="9729" width="10.125" style="74" bestFit="1" customWidth="1"/>
    <col min="9730" max="9730" width="13.125" style="74" customWidth="1"/>
    <col min="9731" max="9731" width="13" style="74" customWidth="1"/>
    <col min="9732" max="9732" width="11.625" style="74" customWidth="1"/>
    <col min="9733" max="9733" width="8.75" style="74" customWidth="1"/>
    <col min="9734" max="9868" width="9.125" style="74" customWidth="1"/>
    <col min="9869" max="9869" width="5.625" style="74" bestFit="1" customWidth="1"/>
    <col min="9870" max="9870" width="50.75" style="74" customWidth="1"/>
    <col min="9871" max="9874" width="9.125" style="74" customWidth="1"/>
    <col min="9875" max="9876" width="12.75" style="74" bestFit="1" customWidth="1"/>
    <col min="9877" max="9877" width="11.625" style="74" bestFit="1" customWidth="1"/>
    <col min="9878" max="9878" width="8.125" style="74" bestFit="1" customWidth="1"/>
    <col min="9879" max="9880" width="9.875" style="74" bestFit="1" customWidth="1"/>
    <col min="9881" max="9881" width="9.625" style="74" bestFit="1" customWidth="1"/>
    <col min="9882" max="9882" width="8.125" style="74" bestFit="1" customWidth="1"/>
    <col min="9883" max="9884" width="9" style="74" bestFit="1" customWidth="1"/>
    <col min="9885" max="9885" width="9.625" style="74" bestFit="1" customWidth="1"/>
    <col min="9886" max="9886" width="8.125" style="74" bestFit="1" customWidth="1"/>
    <col min="9887" max="9888" width="9" style="74" bestFit="1" customWidth="1"/>
    <col min="9889" max="9889" width="9.625" style="74" bestFit="1" customWidth="1"/>
    <col min="9890" max="9890" width="8.125" style="74" bestFit="1" customWidth="1"/>
    <col min="9891" max="9892" width="14" style="74" bestFit="1" customWidth="1"/>
    <col min="9893" max="9893" width="12.75" style="74" bestFit="1" customWidth="1"/>
    <col min="9894" max="9894" width="8.625" style="74" bestFit="1" customWidth="1"/>
    <col min="9895" max="9896" width="14" style="74" bestFit="1" customWidth="1"/>
    <col min="9897" max="9897" width="12.75" style="74" bestFit="1" customWidth="1"/>
    <col min="9898" max="9898" width="8.625" style="74" bestFit="1" customWidth="1"/>
    <col min="9899" max="9900" width="9" style="74" bestFit="1" customWidth="1"/>
    <col min="9901" max="9901" width="9.625" style="74" bestFit="1" customWidth="1"/>
    <col min="9902" max="9902" width="8.125" style="74" bestFit="1" customWidth="1"/>
    <col min="9903" max="9904" width="9" style="74" bestFit="1" customWidth="1"/>
    <col min="9905" max="9905" width="9.625" style="74" bestFit="1" customWidth="1"/>
    <col min="9906" max="9906" width="8.125" style="74" bestFit="1" customWidth="1"/>
    <col min="9907" max="9908" width="9" style="74" bestFit="1" customWidth="1"/>
    <col min="9909" max="9909" width="9.625" style="74" bestFit="1" customWidth="1"/>
    <col min="9910" max="9910" width="8.125" style="74" bestFit="1" customWidth="1"/>
    <col min="9911" max="9914" width="9.125" style="74" customWidth="1"/>
    <col min="9915" max="9916" width="9" style="74" bestFit="1" customWidth="1"/>
    <col min="9917" max="9917" width="9.625" style="74" bestFit="1" customWidth="1"/>
    <col min="9918" max="9918" width="8.125" style="74" bestFit="1" customWidth="1"/>
    <col min="9919" max="9919" width="9.875" style="74" bestFit="1" customWidth="1"/>
    <col min="9920" max="9921" width="11.625" style="74" bestFit="1" customWidth="1"/>
    <col min="9922" max="9922" width="10.125" style="74" bestFit="1" customWidth="1"/>
    <col min="9923" max="9940" width="9.125" style="74" customWidth="1"/>
    <col min="9941" max="9949" width="5.125" style="74"/>
    <col min="9950" max="9950" width="5.625" style="74" bestFit="1" customWidth="1"/>
    <col min="9951" max="9951" width="50.75" style="74" customWidth="1"/>
    <col min="9952" max="9952" width="9.875" style="74" customWidth="1"/>
    <col min="9953" max="9953" width="11.625" style="74" bestFit="1" customWidth="1"/>
    <col min="9954" max="9954" width="11.625" style="74" customWidth="1"/>
    <col min="9955" max="9955" width="10.125" style="74" customWidth="1"/>
    <col min="9956" max="9956" width="9.875" style="74" bestFit="1" customWidth="1"/>
    <col min="9957" max="9958" width="11.625" style="74" bestFit="1" customWidth="1"/>
    <col min="9959" max="9959" width="10.125" style="74" bestFit="1" customWidth="1"/>
    <col min="9960" max="9960" width="9.875" style="74" bestFit="1" customWidth="1"/>
    <col min="9961" max="9962" width="11.625" style="74" bestFit="1" customWidth="1"/>
    <col min="9963" max="9963" width="10.125" style="74" bestFit="1" customWidth="1"/>
    <col min="9964" max="9964" width="9.875" style="74" bestFit="1" customWidth="1"/>
    <col min="9965" max="9966" width="11.625" style="74" bestFit="1" customWidth="1"/>
    <col min="9967" max="9967" width="10.125" style="74" bestFit="1" customWidth="1"/>
    <col min="9968" max="9968" width="11.125" style="74" customWidth="1"/>
    <col min="9969" max="9969" width="13.125" style="74" customWidth="1"/>
    <col min="9970" max="9970" width="9.875" style="74" bestFit="1" customWidth="1"/>
    <col min="9971" max="9972" width="11.625" style="74" bestFit="1" customWidth="1"/>
    <col min="9973" max="9973" width="10.125" style="74" bestFit="1" customWidth="1"/>
    <col min="9974" max="9974" width="9.875" style="74" bestFit="1" customWidth="1"/>
    <col min="9975" max="9976" width="11.625" style="74" bestFit="1" customWidth="1"/>
    <col min="9977" max="9977" width="10.125" style="74" bestFit="1" customWidth="1"/>
    <col min="9978" max="9978" width="9.875" style="74" bestFit="1" customWidth="1"/>
    <col min="9979" max="9980" width="11.625" style="74" bestFit="1" customWidth="1"/>
    <col min="9981" max="9981" width="10.125" style="74" bestFit="1" customWidth="1"/>
    <col min="9982" max="9982" width="9.875" style="74" bestFit="1" customWidth="1"/>
    <col min="9983" max="9984" width="11.625" style="74" bestFit="1" customWidth="1"/>
    <col min="9985" max="9985" width="10.125" style="74" bestFit="1" customWidth="1"/>
    <col min="9986" max="9986" width="13.125" style="74" customWidth="1"/>
    <col min="9987" max="9987" width="13" style="74" customWidth="1"/>
    <col min="9988" max="9988" width="11.625" style="74" customWidth="1"/>
    <col min="9989" max="9989" width="8.75" style="74" customWidth="1"/>
    <col min="9990" max="10124" width="9.125" style="74" customWidth="1"/>
    <col min="10125" max="10125" width="5.625" style="74" bestFit="1" customWidth="1"/>
    <col min="10126" max="10126" width="50.75" style="74" customWidth="1"/>
    <col min="10127" max="10130" width="9.125" style="74" customWidth="1"/>
    <col min="10131" max="10132" width="12.75" style="74" bestFit="1" customWidth="1"/>
    <col min="10133" max="10133" width="11.625" style="74" bestFit="1" customWidth="1"/>
    <col min="10134" max="10134" width="8.125" style="74" bestFit="1" customWidth="1"/>
    <col min="10135" max="10136" width="9.875" style="74" bestFit="1" customWidth="1"/>
    <col min="10137" max="10137" width="9.625" style="74" bestFit="1" customWidth="1"/>
    <col min="10138" max="10138" width="8.125" style="74" bestFit="1" customWidth="1"/>
    <col min="10139" max="10140" width="9" style="74" bestFit="1" customWidth="1"/>
    <col min="10141" max="10141" width="9.625" style="74" bestFit="1" customWidth="1"/>
    <col min="10142" max="10142" width="8.125" style="74" bestFit="1" customWidth="1"/>
    <col min="10143" max="10144" width="9" style="74" bestFit="1" customWidth="1"/>
    <col min="10145" max="10145" width="9.625" style="74" bestFit="1" customWidth="1"/>
    <col min="10146" max="10146" width="8.125" style="74" bestFit="1" customWidth="1"/>
    <col min="10147" max="10148" width="14" style="74" bestFit="1" customWidth="1"/>
    <col min="10149" max="10149" width="12.75" style="74" bestFit="1" customWidth="1"/>
    <col min="10150" max="10150" width="8.625" style="74" bestFit="1" customWidth="1"/>
    <col min="10151" max="10152" width="14" style="74" bestFit="1" customWidth="1"/>
    <col min="10153" max="10153" width="12.75" style="74" bestFit="1" customWidth="1"/>
    <col min="10154" max="10154" width="8.625" style="74" bestFit="1" customWidth="1"/>
    <col min="10155" max="10156" width="9" style="74" bestFit="1" customWidth="1"/>
    <col min="10157" max="10157" width="9.625" style="74" bestFit="1" customWidth="1"/>
    <col min="10158" max="10158" width="8.125" style="74" bestFit="1" customWidth="1"/>
    <col min="10159" max="10160" width="9" style="74" bestFit="1" customWidth="1"/>
    <col min="10161" max="10161" width="9.625" style="74" bestFit="1" customWidth="1"/>
    <col min="10162" max="10162" width="8.125" style="74" bestFit="1" customWidth="1"/>
    <col min="10163" max="10164" width="9" style="74" bestFit="1" customWidth="1"/>
    <col min="10165" max="10165" width="9.625" style="74" bestFit="1" customWidth="1"/>
    <col min="10166" max="10166" width="8.125" style="74" bestFit="1" customWidth="1"/>
    <col min="10167" max="10170" width="9.125" style="74" customWidth="1"/>
    <col min="10171" max="10172" width="9" style="74" bestFit="1" customWidth="1"/>
    <col min="10173" max="10173" width="9.625" style="74" bestFit="1" customWidth="1"/>
    <col min="10174" max="10174" width="8.125" style="74" bestFit="1" customWidth="1"/>
    <col min="10175" max="10175" width="9.875" style="74" bestFit="1" customWidth="1"/>
    <col min="10176" max="10177" width="11.625" style="74" bestFit="1" customWidth="1"/>
    <col min="10178" max="10178" width="10.125" style="74" bestFit="1" customWidth="1"/>
    <col min="10179" max="10196" width="9.125" style="74" customWidth="1"/>
    <col min="10197" max="10205" width="5.125" style="74"/>
    <col min="10206" max="10206" width="5.625" style="74" bestFit="1" customWidth="1"/>
    <col min="10207" max="10207" width="50.75" style="74" customWidth="1"/>
    <col min="10208" max="10208" width="9.875" style="74" customWidth="1"/>
    <col min="10209" max="10209" width="11.625" style="74" bestFit="1" customWidth="1"/>
    <col min="10210" max="10210" width="11.625" style="74" customWidth="1"/>
    <col min="10211" max="10211" width="10.125" style="74" customWidth="1"/>
    <col min="10212" max="10212" width="9.875" style="74" bestFit="1" customWidth="1"/>
    <col min="10213" max="10214" width="11.625" style="74" bestFit="1" customWidth="1"/>
    <col min="10215" max="10215" width="10.125" style="74" bestFit="1" customWidth="1"/>
    <col min="10216" max="10216" width="9.875" style="74" bestFit="1" customWidth="1"/>
    <col min="10217" max="10218" width="11.625" style="74" bestFit="1" customWidth="1"/>
    <col min="10219" max="10219" width="10.125" style="74" bestFit="1" customWidth="1"/>
    <col min="10220" max="10220" width="9.875" style="74" bestFit="1" customWidth="1"/>
    <col min="10221" max="10222" width="11.625" style="74" bestFit="1" customWidth="1"/>
    <col min="10223" max="10223" width="10.125" style="74" bestFit="1" customWidth="1"/>
    <col min="10224" max="10224" width="11.125" style="74" customWidth="1"/>
    <col min="10225" max="10225" width="13.125" style="74" customWidth="1"/>
    <col min="10226" max="10226" width="9.875" style="74" bestFit="1" customWidth="1"/>
    <col min="10227" max="10228" width="11.625" style="74" bestFit="1" customWidth="1"/>
    <col min="10229" max="10229" width="10.125" style="74" bestFit="1" customWidth="1"/>
    <col min="10230" max="10230" width="9.875" style="74" bestFit="1" customWidth="1"/>
    <col min="10231" max="10232" width="11.625" style="74" bestFit="1" customWidth="1"/>
    <col min="10233" max="10233" width="10.125" style="74" bestFit="1" customWidth="1"/>
    <col min="10234" max="10234" width="9.875" style="74" bestFit="1" customWidth="1"/>
    <col min="10235" max="10236" width="11.625" style="74" bestFit="1" customWidth="1"/>
    <col min="10237" max="10237" width="10.125" style="74" bestFit="1" customWidth="1"/>
    <col min="10238" max="10238" width="9.875" style="74" bestFit="1" customWidth="1"/>
    <col min="10239" max="10240" width="11.625" style="74" bestFit="1" customWidth="1"/>
    <col min="10241" max="10241" width="10.125" style="74" bestFit="1" customWidth="1"/>
    <col min="10242" max="10242" width="13.125" style="74" customWidth="1"/>
    <col min="10243" max="10243" width="13" style="74" customWidth="1"/>
    <col min="10244" max="10244" width="11.625" style="74" customWidth="1"/>
    <col min="10245" max="10245" width="8.75" style="74" customWidth="1"/>
    <col min="10246" max="10380" width="9.125" style="74" customWidth="1"/>
    <col min="10381" max="10381" width="5.625" style="74" bestFit="1" customWidth="1"/>
    <col min="10382" max="10382" width="50.75" style="74" customWidth="1"/>
    <col min="10383" max="10386" width="9.125" style="74" customWidth="1"/>
    <col min="10387" max="10388" width="12.75" style="74" bestFit="1" customWidth="1"/>
    <col min="10389" max="10389" width="11.625" style="74" bestFit="1" customWidth="1"/>
    <col min="10390" max="10390" width="8.125" style="74" bestFit="1" customWidth="1"/>
    <col min="10391" max="10392" width="9.875" style="74" bestFit="1" customWidth="1"/>
    <col min="10393" max="10393" width="9.625" style="74" bestFit="1" customWidth="1"/>
    <col min="10394" max="10394" width="8.125" style="74" bestFit="1" customWidth="1"/>
    <col min="10395" max="10396" width="9" style="74" bestFit="1" customWidth="1"/>
    <col min="10397" max="10397" width="9.625" style="74" bestFit="1" customWidth="1"/>
    <col min="10398" max="10398" width="8.125" style="74" bestFit="1" customWidth="1"/>
    <col min="10399" max="10400" width="9" style="74" bestFit="1" customWidth="1"/>
    <col min="10401" max="10401" width="9.625" style="74" bestFit="1" customWidth="1"/>
    <col min="10402" max="10402" width="8.125" style="74" bestFit="1" customWidth="1"/>
    <col min="10403" max="10404" width="14" style="74" bestFit="1" customWidth="1"/>
    <col min="10405" max="10405" width="12.75" style="74" bestFit="1" customWidth="1"/>
    <col min="10406" max="10406" width="8.625" style="74" bestFit="1" customWidth="1"/>
    <col min="10407" max="10408" width="14" style="74" bestFit="1" customWidth="1"/>
    <col min="10409" max="10409" width="12.75" style="74" bestFit="1" customWidth="1"/>
    <col min="10410" max="10410" width="8.625" style="74" bestFit="1" customWidth="1"/>
    <col min="10411" max="10412" width="9" style="74" bestFit="1" customWidth="1"/>
    <col min="10413" max="10413" width="9.625" style="74" bestFit="1" customWidth="1"/>
    <col min="10414" max="10414" width="8.125" style="74" bestFit="1" customWidth="1"/>
    <col min="10415" max="10416" width="9" style="74" bestFit="1" customWidth="1"/>
    <col min="10417" max="10417" width="9.625" style="74" bestFit="1" customWidth="1"/>
    <col min="10418" max="10418" width="8.125" style="74" bestFit="1" customWidth="1"/>
    <col min="10419" max="10420" width="9" style="74" bestFit="1" customWidth="1"/>
    <col min="10421" max="10421" width="9.625" style="74" bestFit="1" customWidth="1"/>
    <col min="10422" max="10422" width="8.125" style="74" bestFit="1" customWidth="1"/>
    <col min="10423" max="10426" width="9.125" style="74" customWidth="1"/>
    <col min="10427" max="10428" width="9" style="74" bestFit="1" customWidth="1"/>
    <col min="10429" max="10429" width="9.625" style="74" bestFit="1" customWidth="1"/>
    <col min="10430" max="10430" width="8.125" style="74" bestFit="1" customWidth="1"/>
    <col min="10431" max="10431" width="9.875" style="74" bestFit="1" customWidth="1"/>
    <col min="10432" max="10433" width="11.625" style="74" bestFit="1" customWidth="1"/>
    <col min="10434" max="10434" width="10.125" style="74" bestFit="1" customWidth="1"/>
    <col min="10435" max="10452" width="9.125" style="74" customWidth="1"/>
    <col min="10453" max="10461" width="5.125" style="74"/>
    <col min="10462" max="10462" width="5.625" style="74" bestFit="1" customWidth="1"/>
    <col min="10463" max="10463" width="50.75" style="74" customWidth="1"/>
    <col min="10464" max="10464" width="9.875" style="74" customWidth="1"/>
    <col min="10465" max="10465" width="11.625" style="74" bestFit="1" customWidth="1"/>
    <col min="10466" max="10466" width="11.625" style="74" customWidth="1"/>
    <col min="10467" max="10467" width="10.125" style="74" customWidth="1"/>
    <col min="10468" max="10468" width="9.875" style="74" bestFit="1" customWidth="1"/>
    <col min="10469" max="10470" width="11.625" style="74" bestFit="1" customWidth="1"/>
    <col min="10471" max="10471" width="10.125" style="74" bestFit="1" customWidth="1"/>
    <col min="10472" max="10472" width="9.875" style="74" bestFit="1" customWidth="1"/>
    <col min="10473" max="10474" width="11.625" style="74" bestFit="1" customWidth="1"/>
    <col min="10475" max="10475" width="10.125" style="74" bestFit="1" customWidth="1"/>
    <col min="10476" max="10476" width="9.875" style="74" bestFit="1" customWidth="1"/>
    <col min="10477" max="10478" width="11.625" style="74" bestFit="1" customWidth="1"/>
    <col min="10479" max="10479" width="10.125" style="74" bestFit="1" customWidth="1"/>
    <col min="10480" max="10480" width="11.125" style="74" customWidth="1"/>
    <col min="10481" max="10481" width="13.125" style="74" customWidth="1"/>
    <col min="10482" max="10482" width="9.875" style="74" bestFit="1" customWidth="1"/>
    <col min="10483" max="10484" width="11.625" style="74" bestFit="1" customWidth="1"/>
    <col min="10485" max="10485" width="10.125" style="74" bestFit="1" customWidth="1"/>
    <col min="10486" max="10486" width="9.875" style="74" bestFit="1" customWidth="1"/>
    <col min="10487" max="10488" width="11.625" style="74" bestFit="1" customWidth="1"/>
    <col min="10489" max="10489" width="10.125" style="74" bestFit="1" customWidth="1"/>
    <col min="10490" max="10490" width="9.875" style="74" bestFit="1" customWidth="1"/>
    <col min="10491" max="10492" width="11.625" style="74" bestFit="1" customWidth="1"/>
    <col min="10493" max="10493" width="10.125" style="74" bestFit="1" customWidth="1"/>
    <col min="10494" max="10494" width="9.875" style="74" bestFit="1" customWidth="1"/>
    <col min="10495" max="10496" width="11.625" style="74" bestFit="1" customWidth="1"/>
    <col min="10497" max="10497" width="10.125" style="74" bestFit="1" customWidth="1"/>
    <col min="10498" max="10498" width="13.125" style="74" customWidth="1"/>
    <col min="10499" max="10499" width="13" style="74" customWidth="1"/>
    <col min="10500" max="10500" width="11.625" style="74" customWidth="1"/>
    <col min="10501" max="10501" width="8.75" style="74" customWidth="1"/>
    <col min="10502" max="10636" width="9.125" style="74" customWidth="1"/>
    <col min="10637" max="10637" width="5.625" style="74" bestFit="1" customWidth="1"/>
    <col min="10638" max="10638" width="50.75" style="74" customWidth="1"/>
    <col min="10639" max="10642" width="9.125" style="74" customWidth="1"/>
    <col min="10643" max="10644" width="12.75" style="74" bestFit="1" customWidth="1"/>
    <col min="10645" max="10645" width="11.625" style="74" bestFit="1" customWidth="1"/>
    <col min="10646" max="10646" width="8.125" style="74" bestFit="1" customWidth="1"/>
    <col min="10647" max="10648" width="9.875" style="74" bestFit="1" customWidth="1"/>
    <col min="10649" max="10649" width="9.625" style="74" bestFit="1" customWidth="1"/>
    <col min="10650" max="10650" width="8.125" style="74" bestFit="1" customWidth="1"/>
    <col min="10651" max="10652" width="9" style="74" bestFit="1" customWidth="1"/>
    <col min="10653" max="10653" width="9.625" style="74" bestFit="1" customWidth="1"/>
    <col min="10654" max="10654" width="8.125" style="74" bestFit="1" customWidth="1"/>
    <col min="10655" max="10656" width="9" style="74" bestFit="1" customWidth="1"/>
    <col min="10657" max="10657" width="9.625" style="74" bestFit="1" customWidth="1"/>
    <col min="10658" max="10658" width="8.125" style="74" bestFit="1" customWidth="1"/>
    <col min="10659" max="10660" width="14" style="74" bestFit="1" customWidth="1"/>
    <col min="10661" max="10661" width="12.75" style="74" bestFit="1" customWidth="1"/>
    <col min="10662" max="10662" width="8.625" style="74" bestFit="1" customWidth="1"/>
    <col min="10663" max="10664" width="14" style="74" bestFit="1" customWidth="1"/>
    <col min="10665" max="10665" width="12.75" style="74" bestFit="1" customWidth="1"/>
    <col min="10666" max="10666" width="8.625" style="74" bestFit="1" customWidth="1"/>
    <col min="10667" max="10668" width="9" style="74" bestFit="1" customWidth="1"/>
    <col min="10669" max="10669" width="9.625" style="74" bestFit="1" customWidth="1"/>
    <col min="10670" max="10670" width="8.125" style="74" bestFit="1" customWidth="1"/>
    <col min="10671" max="10672" width="9" style="74" bestFit="1" customWidth="1"/>
    <col min="10673" max="10673" width="9.625" style="74" bestFit="1" customWidth="1"/>
    <col min="10674" max="10674" width="8.125" style="74" bestFit="1" customWidth="1"/>
    <col min="10675" max="10676" width="9" style="74" bestFit="1" customWidth="1"/>
    <col min="10677" max="10677" width="9.625" style="74" bestFit="1" customWidth="1"/>
    <col min="10678" max="10678" width="8.125" style="74" bestFit="1" customWidth="1"/>
    <col min="10679" max="10682" width="9.125" style="74" customWidth="1"/>
    <col min="10683" max="10684" width="9" style="74" bestFit="1" customWidth="1"/>
    <col min="10685" max="10685" width="9.625" style="74" bestFit="1" customWidth="1"/>
    <col min="10686" max="10686" width="8.125" style="74" bestFit="1" customWidth="1"/>
    <col min="10687" max="10687" width="9.875" style="74" bestFit="1" customWidth="1"/>
    <col min="10688" max="10689" width="11.625" style="74" bestFit="1" customWidth="1"/>
    <col min="10690" max="10690" width="10.125" style="74" bestFit="1" customWidth="1"/>
    <col min="10691" max="10708" width="9.125" style="74" customWidth="1"/>
    <col min="10709" max="10717" width="5.125" style="74"/>
    <col min="10718" max="10718" width="5.625" style="74" bestFit="1" customWidth="1"/>
    <col min="10719" max="10719" width="50.75" style="74" customWidth="1"/>
    <col min="10720" max="10720" width="9.875" style="74" customWidth="1"/>
    <col min="10721" max="10721" width="11.625" style="74" bestFit="1" customWidth="1"/>
    <col min="10722" max="10722" width="11.625" style="74" customWidth="1"/>
    <col min="10723" max="10723" width="10.125" style="74" customWidth="1"/>
    <col min="10724" max="10724" width="9.875" style="74" bestFit="1" customWidth="1"/>
    <col min="10725" max="10726" width="11.625" style="74" bestFit="1" customWidth="1"/>
    <col min="10727" max="10727" width="10.125" style="74" bestFit="1" customWidth="1"/>
    <col min="10728" max="10728" width="9.875" style="74" bestFit="1" customWidth="1"/>
    <col min="10729" max="10730" width="11.625" style="74" bestFit="1" customWidth="1"/>
    <col min="10731" max="10731" width="10.125" style="74" bestFit="1" customWidth="1"/>
    <col min="10732" max="10732" width="9.875" style="74" bestFit="1" customWidth="1"/>
    <col min="10733" max="10734" width="11.625" style="74" bestFit="1" customWidth="1"/>
    <col min="10735" max="10735" width="10.125" style="74" bestFit="1" customWidth="1"/>
    <col min="10736" max="10736" width="11.125" style="74" customWidth="1"/>
    <col min="10737" max="10737" width="13.125" style="74" customWidth="1"/>
    <col min="10738" max="10738" width="9.875" style="74" bestFit="1" customWidth="1"/>
    <col min="10739" max="10740" width="11.625" style="74" bestFit="1" customWidth="1"/>
    <col min="10741" max="10741" width="10.125" style="74" bestFit="1" customWidth="1"/>
    <col min="10742" max="10742" width="9.875" style="74" bestFit="1" customWidth="1"/>
    <col min="10743" max="10744" width="11.625" style="74" bestFit="1" customWidth="1"/>
    <col min="10745" max="10745" width="10.125" style="74" bestFit="1" customWidth="1"/>
    <col min="10746" max="10746" width="9.875" style="74" bestFit="1" customWidth="1"/>
    <col min="10747" max="10748" width="11.625" style="74" bestFit="1" customWidth="1"/>
    <col min="10749" max="10749" width="10.125" style="74" bestFit="1" customWidth="1"/>
    <col min="10750" max="10750" width="9.875" style="74" bestFit="1" customWidth="1"/>
    <col min="10751" max="10752" width="11.625" style="74" bestFit="1" customWidth="1"/>
    <col min="10753" max="10753" width="10.125" style="74" bestFit="1" customWidth="1"/>
    <col min="10754" max="10754" width="13.125" style="74" customWidth="1"/>
    <col min="10755" max="10755" width="13" style="74" customWidth="1"/>
    <col min="10756" max="10756" width="11.625" style="74" customWidth="1"/>
    <col min="10757" max="10757" width="8.75" style="74" customWidth="1"/>
    <col min="10758" max="10892" width="9.125" style="74" customWidth="1"/>
    <col min="10893" max="10893" width="5.625" style="74" bestFit="1" customWidth="1"/>
    <col min="10894" max="10894" width="50.75" style="74" customWidth="1"/>
    <col min="10895" max="10898" width="9.125" style="74" customWidth="1"/>
    <col min="10899" max="10900" width="12.75" style="74" bestFit="1" customWidth="1"/>
    <col min="10901" max="10901" width="11.625" style="74" bestFit="1" customWidth="1"/>
    <col min="10902" max="10902" width="8.125" style="74" bestFit="1" customWidth="1"/>
    <col min="10903" max="10904" width="9.875" style="74" bestFit="1" customWidth="1"/>
    <col min="10905" max="10905" width="9.625" style="74" bestFit="1" customWidth="1"/>
    <col min="10906" max="10906" width="8.125" style="74" bestFit="1" customWidth="1"/>
    <col min="10907" max="10908" width="9" style="74" bestFit="1" customWidth="1"/>
    <col min="10909" max="10909" width="9.625" style="74" bestFit="1" customWidth="1"/>
    <col min="10910" max="10910" width="8.125" style="74" bestFit="1" customWidth="1"/>
    <col min="10911" max="10912" width="9" style="74" bestFit="1" customWidth="1"/>
    <col min="10913" max="10913" width="9.625" style="74" bestFit="1" customWidth="1"/>
    <col min="10914" max="10914" width="8.125" style="74" bestFit="1" customWidth="1"/>
    <col min="10915" max="10916" width="14" style="74" bestFit="1" customWidth="1"/>
    <col min="10917" max="10917" width="12.75" style="74" bestFit="1" customWidth="1"/>
    <col min="10918" max="10918" width="8.625" style="74" bestFit="1" customWidth="1"/>
    <col min="10919" max="10920" width="14" style="74" bestFit="1" customWidth="1"/>
    <col min="10921" max="10921" width="12.75" style="74" bestFit="1" customWidth="1"/>
    <col min="10922" max="10922" width="8.625" style="74" bestFit="1" customWidth="1"/>
    <col min="10923" max="10924" width="9" style="74" bestFit="1" customWidth="1"/>
    <col min="10925" max="10925" width="9.625" style="74" bestFit="1" customWidth="1"/>
    <col min="10926" max="10926" width="8.125" style="74" bestFit="1" customWidth="1"/>
    <col min="10927" max="10928" width="9" style="74" bestFit="1" customWidth="1"/>
    <col min="10929" max="10929" width="9.625" style="74" bestFit="1" customWidth="1"/>
    <col min="10930" max="10930" width="8.125" style="74" bestFit="1" customWidth="1"/>
    <col min="10931" max="10932" width="9" style="74" bestFit="1" customWidth="1"/>
    <col min="10933" max="10933" width="9.625" style="74" bestFit="1" customWidth="1"/>
    <col min="10934" max="10934" width="8.125" style="74" bestFit="1" customWidth="1"/>
    <col min="10935" max="10938" width="9.125" style="74" customWidth="1"/>
    <col min="10939" max="10940" width="9" style="74" bestFit="1" customWidth="1"/>
    <col min="10941" max="10941" width="9.625" style="74" bestFit="1" customWidth="1"/>
    <col min="10942" max="10942" width="8.125" style="74" bestFit="1" customWidth="1"/>
    <col min="10943" max="10943" width="9.875" style="74" bestFit="1" customWidth="1"/>
    <col min="10944" max="10945" width="11.625" style="74" bestFit="1" customWidth="1"/>
    <col min="10946" max="10946" width="10.125" style="74" bestFit="1" customWidth="1"/>
    <col min="10947" max="10964" width="9.125" style="74" customWidth="1"/>
    <col min="10965" max="10973" width="5.125" style="74"/>
    <col min="10974" max="10974" width="5.625" style="74" bestFit="1" customWidth="1"/>
    <col min="10975" max="10975" width="50.75" style="74" customWidth="1"/>
    <col min="10976" max="10976" width="9.875" style="74" customWidth="1"/>
    <col min="10977" max="10977" width="11.625" style="74" bestFit="1" customWidth="1"/>
    <col min="10978" max="10978" width="11.625" style="74" customWidth="1"/>
    <col min="10979" max="10979" width="10.125" style="74" customWidth="1"/>
    <col min="10980" max="10980" width="9.875" style="74" bestFit="1" customWidth="1"/>
    <col min="10981" max="10982" width="11.625" style="74" bestFit="1" customWidth="1"/>
    <col min="10983" max="10983" width="10.125" style="74" bestFit="1" customWidth="1"/>
    <col min="10984" max="10984" width="9.875" style="74" bestFit="1" customWidth="1"/>
    <col min="10985" max="10986" width="11.625" style="74" bestFit="1" customWidth="1"/>
    <col min="10987" max="10987" width="10.125" style="74" bestFit="1" customWidth="1"/>
    <col min="10988" max="10988" width="9.875" style="74" bestFit="1" customWidth="1"/>
    <col min="10989" max="10990" width="11.625" style="74" bestFit="1" customWidth="1"/>
    <col min="10991" max="10991" width="10.125" style="74" bestFit="1" customWidth="1"/>
    <col min="10992" max="10992" width="11.125" style="74" customWidth="1"/>
    <col min="10993" max="10993" width="13.125" style="74" customWidth="1"/>
    <col min="10994" max="10994" width="9.875" style="74" bestFit="1" customWidth="1"/>
    <col min="10995" max="10996" width="11.625" style="74" bestFit="1" customWidth="1"/>
    <col min="10997" max="10997" width="10.125" style="74" bestFit="1" customWidth="1"/>
    <col min="10998" max="10998" width="9.875" style="74" bestFit="1" customWidth="1"/>
    <col min="10999" max="11000" width="11.625" style="74" bestFit="1" customWidth="1"/>
    <col min="11001" max="11001" width="10.125" style="74" bestFit="1" customWidth="1"/>
    <col min="11002" max="11002" width="9.875" style="74" bestFit="1" customWidth="1"/>
    <col min="11003" max="11004" width="11.625" style="74" bestFit="1" customWidth="1"/>
    <col min="11005" max="11005" width="10.125" style="74" bestFit="1" customWidth="1"/>
    <col min="11006" max="11006" width="9.875" style="74" bestFit="1" customWidth="1"/>
    <col min="11007" max="11008" width="11.625" style="74" bestFit="1" customWidth="1"/>
    <col min="11009" max="11009" width="10.125" style="74" bestFit="1" customWidth="1"/>
    <col min="11010" max="11010" width="13.125" style="74" customWidth="1"/>
    <col min="11011" max="11011" width="13" style="74" customWidth="1"/>
    <col min="11012" max="11012" width="11.625" style="74" customWidth="1"/>
    <col min="11013" max="11013" width="8.75" style="74" customWidth="1"/>
    <col min="11014" max="11148" width="9.125" style="74" customWidth="1"/>
    <col min="11149" max="11149" width="5.625" style="74" bestFit="1" customWidth="1"/>
    <col min="11150" max="11150" width="50.75" style="74" customWidth="1"/>
    <col min="11151" max="11154" width="9.125" style="74" customWidth="1"/>
    <col min="11155" max="11156" width="12.75" style="74" bestFit="1" customWidth="1"/>
    <col min="11157" max="11157" width="11.625" style="74" bestFit="1" customWidth="1"/>
    <col min="11158" max="11158" width="8.125" style="74" bestFit="1" customWidth="1"/>
    <col min="11159" max="11160" width="9.875" style="74" bestFit="1" customWidth="1"/>
    <col min="11161" max="11161" width="9.625" style="74" bestFit="1" customWidth="1"/>
    <col min="11162" max="11162" width="8.125" style="74" bestFit="1" customWidth="1"/>
    <col min="11163" max="11164" width="9" style="74" bestFit="1" customWidth="1"/>
    <col min="11165" max="11165" width="9.625" style="74" bestFit="1" customWidth="1"/>
    <col min="11166" max="11166" width="8.125" style="74" bestFit="1" customWidth="1"/>
    <col min="11167" max="11168" width="9" style="74" bestFit="1" customWidth="1"/>
    <col min="11169" max="11169" width="9.625" style="74" bestFit="1" customWidth="1"/>
    <col min="11170" max="11170" width="8.125" style="74" bestFit="1" customWidth="1"/>
    <col min="11171" max="11172" width="14" style="74" bestFit="1" customWidth="1"/>
    <col min="11173" max="11173" width="12.75" style="74" bestFit="1" customWidth="1"/>
    <col min="11174" max="11174" width="8.625" style="74" bestFit="1" customWidth="1"/>
    <col min="11175" max="11176" width="14" style="74" bestFit="1" customWidth="1"/>
    <col min="11177" max="11177" width="12.75" style="74" bestFit="1" customWidth="1"/>
    <col min="11178" max="11178" width="8.625" style="74" bestFit="1" customWidth="1"/>
    <col min="11179" max="11180" width="9" style="74" bestFit="1" customWidth="1"/>
    <col min="11181" max="11181" width="9.625" style="74" bestFit="1" customWidth="1"/>
    <col min="11182" max="11182" width="8.125" style="74" bestFit="1" customWidth="1"/>
    <col min="11183" max="11184" width="9" style="74" bestFit="1" customWidth="1"/>
    <col min="11185" max="11185" width="9.625" style="74" bestFit="1" customWidth="1"/>
    <col min="11186" max="11186" width="8.125" style="74" bestFit="1" customWidth="1"/>
    <col min="11187" max="11188" width="9" style="74" bestFit="1" customWidth="1"/>
    <col min="11189" max="11189" width="9.625" style="74" bestFit="1" customWidth="1"/>
    <col min="11190" max="11190" width="8.125" style="74" bestFit="1" customWidth="1"/>
    <col min="11191" max="11194" width="9.125" style="74" customWidth="1"/>
    <col min="11195" max="11196" width="9" style="74" bestFit="1" customWidth="1"/>
    <col min="11197" max="11197" width="9.625" style="74" bestFit="1" customWidth="1"/>
    <col min="11198" max="11198" width="8.125" style="74" bestFit="1" customWidth="1"/>
    <col min="11199" max="11199" width="9.875" style="74" bestFit="1" customWidth="1"/>
    <col min="11200" max="11201" width="11.625" style="74" bestFit="1" customWidth="1"/>
    <col min="11202" max="11202" width="10.125" style="74" bestFit="1" customWidth="1"/>
    <col min="11203" max="11220" width="9.125" style="74" customWidth="1"/>
    <col min="11221" max="11229" width="5.125" style="74"/>
    <col min="11230" max="11230" width="5.625" style="74" bestFit="1" customWidth="1"/>
    <col min="11231" max="11231" width="50.75" style="74" customWidth="1"/>
    <col min="11232" max="11232" width="9.875" style="74" customWidth="1"/>
    <col min="11233" max="11233" width="11.625" style="74" bestFit="1" customWidth="1"/>
    <col min="11234" max="11234" width="11.625" style="74" customWidth="1"/>
    <col min="11235" max="11235" width="10.125" style="74" customWidth="1"/>
    <col min="11236" max="11236" width="9.875" style="74" bestFit="1" customWidth="1"/>
    <col min="11237" max="11238" width="11.625" style="74" bestFit="1" customWidth="1"/>
    <col min="11239" max="11239" width="10.125" style="74" bestFit="1" customWidth="1"/>
    <col min="11240" max="11240" width="9.875" style="74" bestFit="1" customWidth="1"/>
    <col min="11241" max="11242" width="11.625" style="74" bestFit="1" customWidth="1"/>
    <col min="11243" max="11243" width="10.125" style="74" bestFit="1" customWidth="1"/>
    <col min="11244" max="11244" width="9.875" style="74" bestFit="1" customWidth="1"/>
    <col min="11245" max="11246" width="11.625" style="74" bestFit="1" customWidth="1"/>
    <col min="11247" max="11247" width="10.125" style="74" bestFit="1" customWidth="1"/>
    <col min="11248" max="11248" width="11.125" style="74" customWidth="1"/>
    <col min="11249" max="11249" width="13.125" style="74" customWidth="1"/>
    <col min="11250" max="11250" width="9.875" style="74" bestFit="1" customWidth="1"/>
    <col min="11251" max="11252" width="11.625" style="74" bestFit="1" customWidth="1"/>
    <col min="11253" max="11253" width="10.125" style="74" bestFit="1" customWidth="1"/>
    <col min="11254" max="11254" width="9.875" style="74" bestFit="1" customWidth="1"/>
    <col min="11255" max="11256" width="11.625" style="74" bestFit="1" customWidth="1"/>
    <col min="11257" max="11257" width="10.125" style="74" bestFit="1" customWidth="1"/>
    <col min="11258" max="11258" width="9.875" style="74" bestFit="1" customWidth="1"/>
    <col min="11259" max="11260" width="11.625" style="74" bestFit="1" customWidth="1"/>
    <col min="11261" max="11261" width="10.125" style="74" bestFit="1" customWidth="1"/>
    <col min="11262" max="11262" width="9.875" style="74" bestFit="1" customWidth="1"/>
    <col min="11263" max="11264" width="11.625" style="74" bestFit="1" customWidth="1"/>
    <col min="11265" max="11265" width="10.125" style="74" bestFit="1" customWidth="1"/>
    <col min="11266" max="11266" width="13.125" style="74" customWidth="1"/>
    <col min="11267" max="11267" width="13" style="74" customWidth="1"/>
    <col min="11268" max="11268" width="11.625" style="74" customWidth="1"/>
    <col min="11269" max="11269" width="8.75" style="74" customWidth="1"/>
    <col min="11270" max="11404" width="9.125" style="74" customWidth="1"/>
    <col min="11405" max="11405" width="5.625" style="74" bestFit="1" customWidth="1"/>
    <col min="11406" max="11406" width="50.75" style="74" customWidth="1"/>
    <col min="11407" max="11410" width="9.125" style="74" customWidth="1"/>
    <col min="11411" max="11412" width="12.75" style="74" bestFit="1" customWidth="1"/>
    <col min="11413" max="11413" width="11.625" style="74" bestFit="1" customWidth="1"/>
    <col min="11414" max="11414" width="8.125" style="74" bestFit="1" customWidth="1"/>
    <col min="11415" max="11416" width="9.875" style="74" bestFit="1" customWidth="1"/>
    <col min="11417" max="11417" width="9.625" style="74" bestFit="1" customWidth="1"/>
    <col min="11418" max="11418" width="8.125" style="74" bestFit="1" customWidth="1"/>
    <col min="11419" max="11420" width="9" style="74" bestFit="1" customWidth="1"/>
    <col min="11421" max="11421" width="9.625" style="74" bestFit="1" customWidth="1"/>
    <col min="11422" max="11422" width="8.125" style="74" bestFit="1" customWidth="1"/>
    <col min="11423" max="11424" width="9" style="74" bestFit="1" customWidth="1"/>
    <col min="11425" max="11425" width="9.625" style="74" bestFit="1" customWidth="1"/>
    <col min="11426" max="11426" width="8.125" style="74" bestFit="1" customWidth="1"/>
    <col min="11427" max="11428" width="14" style="74" bestFit="1" customWidth="1"/>
    <col min="11429" max="11429" width="12.75" style="74" bestFit="1" customWidth="1"/>
    <col min="11430" max="11430" width="8.625" style="74" bestFit="1" customWidth="1"/>
    <col min="11431" max="11432" width="14" style="74" bestFit="1" customWidth="1"/>
    <col min="11433" max="11433" width="12.75" style="74" bestFit="1" customWidth="1"/>
    <col min="11434" max="11434" width="8.625" style="74" bestFit="1" customWidth="1"/>
    <col min="11435" max="11436" width="9" style="74" bestFit="1" customWidth="1"/>
    <col min="11437" max="11437" width="9.625" style="74" bestFit="1" customWidth="1"/>
    <col min="11438" max="11438" width="8.125" style="74" bestFit="1" customWidth="1"/>
    <col min="11439" max="11440" width="9" style="74" bestFit="1" customWidth="1"/>
    <col min="11441" max="11441" width="9.625" style="74" bestFit="1" customWidth="1"/>
    <col min="11442" max="11442" width="8.125" style="74" bestFit="1" customWidth="1"/>
    <col min="11443" max="11444" width="9" style="74" bestFit="1" customWidth="1"/>
    <col min="11445" max="11445" width="9.625" style="74" bestFit="1" customWidth="1"/>
    <col min="11446" max="11446" width="8.125" style="74" bestFit="1" customWidth="1"/>
    <col min="11447" max="11450" width="9.125" style="74" customWidth="1"/>
    <col min="11451" max="11452" width="9" style="74" bestFit="1" customWidth="1"/>
    <col min="11453" max="11453" width="9.625" style="74" bestFit="1" customWidth="1"/>
    <col min="11454" max="11454" width="8.125" style="74" bestFit="1" customWidth="1"/>
    <col min="11455" max="11455" width="9.875" style="74" bestFit="1" customWidth="1"/>
    <col min="11456" max="11457" width="11.625" style="74" bestFit="1" customWidth="1"/>
    <col min="11458" max="11458" width="10.125" style="74" bestFit="1" customWidth="1"/>
    <col min="11459" max="11476" width="9.125" style="74" customWidth="1"/>
    <col min="11477" max="11485" width="5.125" style="74"/>
    <col min="11486" max="11486" width="5.625" style="74" bestFit="1" customWidth="1"/>
    <col min="11487" max="11487" width="50.75" style="74" customWidth="1"/>
    <col min="11488" max="11488" width="9.875" style="74" customWidth="1"/>
    <col min="11489" max="11489" width="11.625" style="74" bestFit="1" customWidth="1"/>
    <col min="11490" max="11490" width="11.625" style="74" customWidth="1"/>
    <col min="11491" max="11491" width="10.125" style="74" customWidth="1"/>
    <col min="11492" max="11492" width="9.875" style="74" bestFit="1" customWidth="1"/>
    <col min="11493" max="11494" width="11.625" style="74" bestFit="1" customWidth="1"/>
    <col min="11495" max="11495" width="10.125" style="74" bestFit="1" customWidth="1"/>
    <col min="11496" max="11496" width="9.875" style="74" bestFit="1" customWidth="1"/>
    <col min="11497" max="11498" width="11.625" style="74" bestFit="1" customWidth="1"/>
    <col min="11499" max="11499" width="10.125" style="74" bestFit="1" customWidth="1"/>
    <col min="11500" max="11500" width="9.875" style="74" bestFit="1" customWidth="1"/>
    <col min="11501" max="11502" width="11.625" style="74" bestFit="1" customWidth="1"/>
    <col min="11503" max="11503" width="10.125" style="74" bestFit="1" customWidth="1"/>
    <col min="11504" max="11504" width="11.125" style="74" customWidth="1"/>
    <col min="11505" max="11505" width="13.125" style="74" customWidth="1"/>
    <col min="11506" max="11506" width="9.875" style="74" bestFit="1" customWidth="1"/>
    <col min="11507" max="11508" width="11.625" style="74" bestFit="1" customWidth="1"/>
    <col min="11509" max="11509" width="10.125" style="74" bestFit="1" customWidth="1"/>
    <col min="11510" max="11510" width="9.875" style="74" bestFit="1" customWidth="1"/>
    <col min="11511" max="11512" width="11.625" style="74" bestFit="1" customWidth="1"/>
    <col min="11513" max="11513" width="10.125" style="74" bestFit="1" customWidth="1"/>
    <col min="11514" max="11514" width="9.875" style="74" bestFit="1" customWidth="1"/>
    <col min="11515" max="11516" width="11.625" style="74" bestFit="1" customWidth="1"/>
    <col min="11517" max="11517" width="10.125" style="74" bestFit="1" customWidth="1"/>
    <col min="11518" max="11518" width="9.875" style="74" bestFit="1" customWidth="1"/>
    <col min="11519" max="11520" width="11.625" style="74" bestFit="1" customWidth="1"/>
    <col min="11521" max="11521" width="10.125" style="74" bestFit="1" customWidth="1"/>
    <col min="11522" max="11522" width="13.125" style="74" customWidth="1"/>
    <col min="11523" max="11523" width="13" style="74" customWidth="1"/>
    <col min="11524" max="11524" width="11.625" style="74" customWidth="1"/>
    <col min="11525" max="11525" width="8.75" style="74" customWidth="1"/>
    <col min="11526" max="11660" width="9.125" style="74" customWidth="1"/>
    <col min="11661" max="11661" width="5.625" style="74" bestFit="1" customWidth="1"/>
    <col min="11662" max="11662" width="50.75" style="74" customWidth="1"/>
    <col min="11663" max="11666" width="9.125" style="74" customWidth="1"/>
    <col min="11667" max="11668" width="12.75" style="74" bestFit="1" customWidth="1"/>
    <col min="11669" max="11669" width="11.625" style="74" bestFit="1" customWidth="1"/>
    <col min="11670" max="11670" width="8.125" style="74" bestFit="1" customWidth="1"/>
    <col min="11671" max="11672" width="9.875" style="74" bestFit="1" customWidth="1"/>
    <col min="11673" max="11673" width="9.625" style="74" bestFit="1" customWidth="1"/>
    <col min="11674" max="11674" width="8.125" style="74" bestFit="1" customWidth="1"/>
    <col min="11675" max="11676" width="9" style="74" bestFit="1" customWidth="1"/>
    <col min="11677" max="11677" width="9.625" style="74" bestFit="1" customWidth="1"/>
    <col min="11678" max="11678" width="8.125" style="74" bestFit="1" customWidth="1"/>
    <col min="11679" max="11680" width="9" style="74" bestFit="1" customWidth="1"/>
    <col min="11681" max="11681" width="9.625" style="74" bestFit="1" customWidth="1"/>
    <col min="11682" max="11682" width="8.125" style="74" bestFit="1" customWidth="1"/>
    <col min="11683" max="11684" width="14" style="74" bestFit="1" customWidth="1"/>
    <col min="11685" max="11685" width="12.75" style="74" bestFit="1" customWidth="1"/>
    <col min="11686" max="11686" width="8.625" style="74" bestFit="1" customWidth="1"/>
    <col min="11687" max="11688" width="14" style="74" bestFit="1" customWidth="1"/>
    <col min="11689" max="11689" width="12.75" style="74" bestFit="1" customWidth="1"/>
    <col min="11690" max="11690" width="8.625" style="74" bestFit="1" customWidth="1"/>
    <col min="11691" max="11692" width="9" style="74" bestFit="1" customWidth="1"/>
    <col min="11693" max="11693" width="9.625" style="74" bestFit="1" customWidth="1"/>
    <col min="11694" max="11694" width="8.125" style="74" bestFit="1" customWidth="1"/>
    <col min="11695" max="11696" width="9" style="74" bestFit="1" customWidth="1"/>
    <col min="11697" max="11697" width="9.625" style="74" bestFit="1" customWidth="1"/>
    <col min="11698" max="11698" width="8.125" style="74" bestFit="1" customWidth="1"/>
    <col min="11699" max="11700" width="9" style="74" bestFit="1" customWidth="1"/>
    <col min="11701" max="11701" width="9.625" style="74" bestFit="1" customWidth="1"/>
    <col min="11702" max="11702" width="8.125" style="74" bestFit="1" customWidth="1"/>
    <col min="11703" max="11706" width="9.125" style="74" customWidth="1"/>
    <col min="11707" max="11708" width="9" style="74" bestFit="1" customWidth="1"/>
    <col min="11709" max="11709" width="9.625" style="74" bestFit="1" customWidth="1"/>
    <col min="11710" max="11710" width="8.125" style="74" bestFit="1" customWidth="1"/>
    <col min="11711" max="11711" width="9.875" style="74" bestFit="1" customWidth="1"/>
    <col min="11712" max="11713" width="11.625" style="74" bestFit="1" customWidth="1"/>
    <col min="11714" max="11714" width="10.125" style="74" bestFit="1" customWidth="1"/>
    <col min="11715" max="11732" width="9.125" style="74" customWidth="1"/>
    <col min="11733" max="11741" width="5.125" style="74"/>
    <col min="11742" max="11742" width="5.625" style="74" bestFit="1" customWidth="1"/>
    <col min="11743" max="11743" width="50.75" style="74" customWidth="1"/>
    <col min="11744" max="11744" width="9.875" style="74" customWidth="1"/>
    <col min="11745" max="11745" width="11.625" style="74" bestFit="1" customWidth="1"/>
    <col min="11746" max="11746" width="11.625" style="74" customWidth="1"/>
    <col min="11747" max="11747" width="10.125" style="74" customWidth="1"/>
    <col min="11748" max="11748" width="9.875" style="74" bestFit="1" customWidth="1"/>
    <col min="11749" max="11750" width="11.625" style="74" bestFit="1" customWidth="1"/>
    <col min="11751" max="11751" width="10.125" style="74" bestFit="1" customWidth="1"/>
    <col min="11752" max="11752" width="9.875" style="74" bestFit="1" customWidth="1"/>
    <col min="11753" max="11754" width="11.625" style="74" bestFit="1" customWidth="1"/>
    <col min="11755" max="11755" width="10.125" style="74" bestFit="1" customWidth="1"/>
    <col min="11756" max="11756" width="9.875" style="74" bestFit="1" customWidth="1"/>
    <col min="11757" max="11758" width="11.625" style="74" bestFit="1" customWidth="1"/>
    <col min="11759" max="11759" width="10.125" style="74" bestFit="1" customWidth="1"/>
    <col min="11760" max="11760" width="11.125" style="74" customWidth="1"/>
    <col min="11761" max="11761" width="13.125" style="74" customWidth="1"/>
    <col min="11762" max="11762" width="9.875" style="74" bestFit="1" customWidth="1"/>
    <col min="11763" max="11764" width="11.625" style="74" bestFit="1" customWidth="1"/>
    <col min="11765" max="11765" width="10.125" style="74" bestFit="1" customWidth="1"/>
    <col min="11766" max="11766" width="9.875" style="74" bestFit="1" customWidth="1"/>
    <col min="11767" max="11768" width="11.625" style="74" bestFit="1" customWidth="1"/>
    <col min="11769" max="11769" width="10.125" style="74" bestFit="1" customWidth="1"/>
    <col min="11770" max="11770" width="9.875" style="74" bestFit="1" customWidth="1"/>
    <col min="11771" max="11772" width="11.625" style="74" bestFit="1" customWidth="1"/>
    <col min="11773" max="11773" width="10.125" style="74" bestFit="1" customWidth="1"/>
    <col min="11774" max="11774" width="9.875" style="74" bestFit="1" customWidth="1"/>
    <col min="11775" max="11776" width="11.625" style="74" bestFit="1" customWidth="1"/>
    <col min="11777" max="11777" width="10.125" style="74" bestFit="1" customWidth="1"/>
    <col min="11778" max="11778" width="13.125" style="74" customWidth="1"/>
    <col min="11779" max="11779" width="13" style="74" customWidth="1"/>
    <col min="11780" max="11780" width="11.625" style="74" customWidth="1"/>
    <col min="11781" max="11781" width="8.75" style="74" customWidth="1"/>
    <col min="11782" max="11916" width="9.125" style="74" customWidth="1"/>
    <col min="11917" max="11917" width="5.625" style="74" bestFit="1" customWidth="1"/>
    <col min="11918" max="11918" width="50.75" style="74" customWidth="1"/>
    <col min="11919" max="11922" width="9.125" style="74" customWidth="1"/>
    <col min="11923" max="11924" width="12.75" style="74" bestFit="1" customWidth="1"/>
    <col min="11925" max="11925" width="11.625" style="74" bestFit="1" customWidth="1"/>
    <col min="11926" max="11926" width="8.125" style="74" bestFit="1" customWidth="1"/>
    <col min="11927" max="11928" width="9.875" style="74" bestFit="1" customWidth="1"/>
    <col min="11929" max="11929" width="9.625" style="74" bestFit="1" customWidth="1"/>
    <col min="11930" max="11930" width="8.125" style="74" bestFit="1" customWidth="1"/>
    <col min="11931" max="11932" width="9" style="74" bestFit="1" customWidth="1"/>
    <col min="11933" max="11933" width="9.625" style="74" bestFit="1" customWidth="1"/>
    <col min="11934" max="11934" width="8.125" style="74" bestFit="1" customWidth="1"/>
    <col min="11935" max="11936" width="9" style="74" bestFit="1" customWidth="1"/>
    <col min="11937" max="11937" width="9.625" style="74" bestFit="1" customWidth="1"/>
    <col min="11938" max="11938" width="8.125" style="74" bestFit="1" customWidth="1"/>
    <col min="11939" max="11940" width="14" style="74" bestFit="1" customWidth="1"/>
    <col min="11941" max="11941" width="12.75" style="74" bestFit="1" customWidth="1"/>
    <col min="11942" max="11942" width="8.625" style="74" bestFit="1" customWidth="1"/>
    <col min="11943" max="11944" width="14" style="74" bestFit="1" customWidth="1"/>
    <col min="11945" max="11945" width="12.75" style="74" bestFit="1" customWidth="1"/>
    <col min="11946" max="11946" width="8.625" style="74" bestFit="1" customWidth="1"/>
    <col min="11947" max="11948" width="9" style="74" bestFit="1" customWidth="1"/>
    <col min="11949" max="11949" width="9.625" style="74" bestFit="1" customWidth="1"/>
    <col min="11950" max="11950" width="8.125" style="74" bestFit="1" customWidth="1"/>
    <col min="11951" max="11952" width="9" style="74" bestFit="1" customWidth="1"/>
    <col min="11953" max="11953" width="9.625" style="74" bestFit="1" customWidth="1"/>
    <col min="11954" max="11954" width="8.125" style="74" bestFit="1" customWidth="1"/>
    <col min="11955" max="11956" width="9" style="74" bestFit="1" customWidth="1"/>
    <col min="11957" max="11957" width="9.625" style="74" bestFit="1" customWidth="1"/>
    <col min="11958" max="11958" width="8.125" style="74" bestFit="1" customWidth="1"/>
    <col min="11959" max="11962" width="9.125" style="74" customWidth="1"/>
    <col min="11963" max="11964" width="9" style="74" bestFit="1" customWidth="1"/>
    <col min="11965" max="11965" width="9.625" style="74" bestFit="1" customWidth="1"/>
    <col min="11966" max="11966" width="8.125" style="74" bestFit="1" customWidth="1"/>
    <col min="11967" max="11967" width="9.875" style="74" bestFit="1" customWidth="1"/>
    <col min="11968" max="11969" width="11.625" style="74" bestFit="1" customWidth="1"/>
    <col min="11970" max="11970" width="10.125" style="74" bestFit="1" customWidth="1"/>
    <col min="11971" max="11988" width="9.125" style="74" customWidth="1"/>
    <col min="11989" max="11997" width="5.125" style="74"/>
    <col min="11998" max="11998" width="5.625" style="74" bestFit="1" customWidth="1"/>
    <col min="11999" max="11999" width="50.75" style="74" customWidth="1"/>
    <col min="12000" max="12000" width="9.875" style="74" customWidth="1"/>
    <col min="12001" max="12001" width="11.625" style="74" bestFit="1" customWidth="1"/>
    <col min="12002" max="12002" width="11.625" style="74" customWidth="1"/>
    <col min="12003" max="12003" width="10.125" style="74" customWidth="1"/>
    <col min="12004" max="12004" width="9.875" style="74" bestFit="1" customWidth="1"/>
    <col min="12005" max="12006" width="11.625" style="74" bestFit="1" customWidth="1"/>
    <col min="12007" max="12007" width="10.125" style="74" bestFit="1" customWidth="1"/>
    <col min="12008" max="12008" width="9.875" style="74" bestFit="1" customWidth="1"/>
    <col min="12009" max="12010" width="11.625" style="74" bestFit="1" customWidth="1"/>
    <col min="12011" max="12011" width="10.125" style="74" bestFit="1" customWidth="1"/>
    <col min="12012" max="12012" width="9.875" style="74" bestFit="1" customWidth="1"/>
    <col min="12013" max="12014" width="11.625" style="74" bestFit="1" customWidth="1"/>
    <col min="12015" max="12015" width="10.125" style="74" bestFit="1" customWidth="1"/>
    <col min="12016" max="12016" width="11.125" style="74" customWidth="1"/>
    <col min="12017" max="12017" width="13.125" style="74" customWidth="1"/>
    <col min="12018" max="12018" width="9.875" style="74" bestFit="1" customWidth="1"/>
    <col min="12019" max="12020" width="11.625" style="74" bestFit="1" customWidth="1"/>
    <col min="12021" max="12021" width="10.125" style="74" bestFit="1" customWidth="1"/>
    <col min="12022" max="12022" width="9.875" style="74" bestFit="1" customWidth="1"/>
    <col min="12023" max="12024" width="11.625" style="74" bestFit="1" customWidth="1"/>
    <col min="12025" max="12025" width="10.125" style="74" bestFit="1" customWidth="1"/>
    <col min="12026" max="12026" width="9.875" style="74" bestFit="1" customWidth="1"/>
    <col min="12027" max="12028" width="11.625" style="74" bestFit="1" customWidth="1"/>
    <col min="12029" max="12029" width="10.125" style="74" bestFit="1" customWidth="1"/>
    <col min="12030" max="12030" width="9.875" style="74" bestFit="1" customWidth="1"/>
    <col min="12031" max="12032" width="11.625" style="74" bestFit="1" customWidth="1"/>
    <col min="12033" max="12033" width="10.125" style="74" bestFit="1" customWidth="1"/>
    <col min="12034" max="12034" width="13.125" style="74" customWidth="1"/>
    <col min="12035" max="12035" width="13" style="74" customWidth="1"/>
    <col min="12036" max="12036" width="11.625" style="74" customWidth="1"/>
    <col min="12037" max="12037" width="8.75" style="74" customWidth="1"/>
    <col min="12038" max="12172" width="9.125" style="74" customWidth="1"/>
    <col min="12173" max="12173" width="5.625" style="74" bestFit="1" customWidth="1"/>
    <col min="12174" max="12174" width="50.75" style="74" customWidth="1"/>
    <col min="12175" max="12178" width="9.125" style="74" customWidth="1"/>
    <col min="12179" max="12180" width="12.75" style="74" bestFit="1" customWidth="1"/>
    <col min="12181" max="12181" width="11.625" style="74" bestFit="1" customWidth="1"/>
    <col min="12182" max="12182" width="8.125" style="74" bestFit="1" customWidth="1"/>
    <col min="12183" max="12184" width="9.875" style="74" bestFit="1" customWidth="1"/>
    <col min="12185" max="12185" width="9.625" style="74" bestFit="1" customWidth="1"/>
    <col min="12186" max="12186" width="8.125" style="74" bestFit="1" customWidth="1"/>
    <col min="12187" max="12188" width="9" style="74" bestFit="1" customWidth="1"/>
    <col min="12189" max="12189" width="9.625" style="74" bestFit="1" customWidth="1"/>
    <col min="12190" max="12190" width="8.125" style="74" bestFit="1" customWidth="1"/>
    <col min="12191" max="12192" width="9" style="74" bestFit="1" customWidth="1"/>
    <col min="12193" max="12193" width="9.625" style="74" bestFit="1" customWidth="1"/>
    <col min="12194" max="12194" width="8.125" style="74" bestFit="1" customWidth="1"/>
    <col min="12195" max="12196" width="14" style="74" bestFit="1" customWidth="1"/>
    <col min="12197" max="12197" width="12.75" style="74" bestFit="1" customWidth="1"/>
    <col min="12198" max="12198" width="8.625" style="74" bestFit="1" customWidth="1"/>
    <col min="12199" max="12200" width="14" style="74" bestFit="1" customWidth="1"/>
    <col min="12201" max="12201" width="12.75" style="74" bestFit="1" customWidth="1"/>
    <col min="12202" max="12202" width="8.625" style="74" bestFit="1" customWidth="1"/>
    <col min="12203" max="12204" width="9" style="74" bestFit="1" customWidth="1"/>
    <col min="12205" max="12205" width="9.625" style="74" bestFit="1" customWidth="1"/>
    <col min="12206" max="12206" width="8.125" style="74" bestFit="1" customWidth="1"/>
    <col min="12207" max="12208" width="9" style="74" bestFit="1" customWidth="1"/>
    <col min="12209" max="12209" width="9.625" style="74" bestFit="1" customWidth="1"/>
    <col min="12210" max="12210" width="8.125" style="74" bestFit="1" customWidth="1"/>
    <col min="12211" max="12212" width="9" style="74" bestFit="1" customWidth="1"/>
    <col min="12213" max="12213" width="9.625" style="74" bestFit="1" customWidth="1"/>
    <col min="12214" max="12214" width="8.125" style="74" bestFit="1" customWidth="1"/>
    <col min="12215" max="12218" width="9.125" style="74" customWidth="1"/>
    <col min="12219" max="12220" width="9" style="74" bestFit="1" customWidth="1"/>
    <col min="12221" max="12221" width="9.625" style="74" bestFit="1" customWidth="1"/>
    <col min="12222" max="12222" width="8.125" style="74" bestFit="1" customWidth="1"/>
    <col min="12223" max="12223" width="9.875" style="74" bestFit="1" customWidth="1"/>
    <col min="12224" max="12225" width="11.625" style="74" bestFit="1" customWidth="1"/>
    <col min="12226" max="12226" width="10.125" style="74" bestFit="1" customWidth="1"/>
    <col min="12227" max="12244" width="9.125" style="74" customWidth="1"/>
    <col min="12245" max="12253" width="5.125" style="74"/>
    <col min="12254" max="12254" width="5.625" style="74" bestFit="1" customWidth="1"/>
    <col min="12255" max="12255" width="50.75" style="74" customWidth="1"/>
    <col min="12256" max="12256" width="9.875" style="74" customWidth="1"/>
    <col min="12257" max="12257" width="11.625" style="74" bestFit="1" customWidth="1"/>
    <col min="12258" max="12258" width="11.625" style="74" customWidth="1"/>
    <col min="12259" max="12259" width="10.125" style="74" customWidth="1"/>
    <col min="12260" max="12260" width="9.875" style="74" bestFit="1" customWidth="1"/>
    <col min="12261" max="12262" width="11.625" style="74" bestFit="1" customWidth="1"/>
    <col min="12263" max="12263" width="10.125" style="74" bestFit="1" customWidth="1"/>
    <col min="12264" max="12264" width="9.875" style="74" bestFit="1" customWidth="1"/>
    <col min="12265" max="12266" width="11.625" style="74" bestFit="1" customWidth="1"/>
    <col min="12267" max="12267" width="10.125" style="74" bestFit="1" customWidth="1"/>
    <col min="12268" max="12268" width="9.875" style="74" bestFit="1" customWidth="1"/>
    <col min="12269" max="12270" width="11.625" style="74" bestFit="1" customWidth="1"/>
    <col min="12271" max="12271" width="10.125" style="74" bestFit="1" customWidth="1"/>
    <col min="12272" max="12272" width="11.125" style="74" customWidth="1"/>
    <col min="12273" max="12273" width="13.125" style="74" customWidth="1"/>
    <col min="12274" max="12274" width="9.875" style="74" bestFit="1" customWidth="1"/>
    <col min="12275" max="12276" width="11.625" style="74" bestFit="1" customWidth="1"/>
    <col min="12277" max="12277" width="10.125" style="74" bestFit="1" customWidth="1"/>
    <col min="12278" max="12278" width="9.875" style="74" bestFit="1" customWidth="1"/>
    <col min="12279" max="12280" width="11.625" style="74" bestFit="1" customWidth="1"/>
    <col min="12281" max="12281" width="10.125" style="74" bestFit="1" customWidth="1"/>
    <col min="12282" max="12282" width="9.875" style="74" bestFit="1" customWidth="1"/>
    <col min="12283" max="12284" width="11.625" style="74" bestFit="1" customWidth="1"/>
    <col min="12285" max="12285" width="10.125" style="74" bestFit="1" customWidth="1"/>
    <col min="12286" max="12286" width="9.875" style="74" bestFit="1" customWidth="1"/>
    <col min="12287" max="12288" width="11.625" style="74" bestFit="1" customWidth="1"/>
    <col min="12289" max="12289" width="10.125" style="74" bestFit="1" customWidth="1"/>
    <col min="12290" max="12290" width="13.125" style="74" customWidth="1"/>
    <col min="12291" max="12291" width="13" style="74" customWidth="1"/>
    <col min="12292" max="12292" width="11.625" style="74" customWidth="1"/>
    <col min="12293" max="12293" width="8.75" style="74" customWidth="1"/>
    <col min="12294" max="12428" width="9.125" style="74" customWidth="1"/>
    <col min="12429" max="12429" width="5.625" style="74" bestFit="1" customWidth="1"/>
    <col min="12430" max="12430" width="50.75" style="74" customWidth="1"/>
    <col min="12431" max="12434" width="9.125" style="74" customWidth="1"/>
    <col min="12435" max="12436" width="12.75" style="74" bestFit="1" customWidth="1"/>
    <col min="12437" max="12437" width="11.625" style="74" bestFit="1" customWidth="1"/>
    <col min="12438" max="12438" width="8.125" style="74" bestFit="1" customWidth="1"/>
    <col min="12439" max="12440" width="9.875" style="74" bestFit="1" customWidth="1"/>
    <col min="12441" max="12441" width="9.625" style="74" bestFit="1" customWidth="1"/>
    <col min="12442" max="12442" width="8.125" style="74" bestFit="1" customWidth="1"/>
    <col min="12443" max="12444" width="9" style="74" bestFit="1" customWidth="1"/>
    <col min="12445" max="12445" width="9.625" style="74" bestFit="1" customWidth="1"/>
    <col min="12446" max="12446" width="8.125" style="74" bestFit="1" customWidth="1"/>
    <col min="12447" max="12448" width="9" style="74" bestFit="1" customWidth="1"/>
    <col min="12449" max="12449" width="9.625" style="74" bestFit="1" customWidth="1"/>
    <col min="12450" max="12450" width="8.125" style="74" bestFit="1" customWidth="1"/>
    <col min="12451" max="12452" width="14" style="74" bestFit="1" customWidth="1"/>
    <col min="12453" max="12453" width="12.75" style="74" bestFit="1" customWidth="1"/>
    <col min="12454" max="12454" width="8.625" style="74" bestFit="1" customWidth="1"/>
    <col min="12455" max="12456" width="14" style="74" bestFit="1" customWidth="1"/>
    <col min="12457" max="12457" width="12.75" style="74" bestFit="1" customWidth="1"/>
    <col min="12458" max="12458" width="8.625" style="74" bestFit="1" customWidth="1"/>
    <col min="12459" max="12460" width="9" style="74" bestFit="1" customWidth="1"/>
    <col min="12461" max="12461" width="9.625" style="74" bestFit="1" customWidth="1"/>
    <col min="12462" max="12462" width="8.125" style="74" bestFit="1" customWidth="1"/>
    <col min="12463" max="12464" width="9" style="74" bestFit="1" customWidth="1"/>
    <col min="12465" max="12465" width="9.625" style="74" bestFit="1" customWidth="1"/>
    <col min="12466" max="12466" width="8.125" style="74" bestFit="1" customWidth="1"/>
    <col min="12467" max="12468" width="9" style="74" bestFit="1" customWidth="1"/>
    <col min="12469" max="12469" width="9.625" style="74" bestFit="1" customWidth="1"/>
    <col min="12470" max="12470" width="8.125" style="74" bestFit="1" customWidth="1"/>
    <col min="12471" max="12474" width="9.125" style="74" customWidth="1"/>
    <col min="12475" max="12476" width="9" style="74" bestFit="1" customWidth="1"/>
    <col min="12477" max="12477" width="9.625" style="74" bestFit="1" customWidth="1"/>
    <col min="12478" max="12478" width="8.125" style="74" bestFit="1" customWidth="1"/>
    <col min="12479" max="12479" width="9.875" style="74" bestFit="1" customWidth="1"/>
    <col min="12480" max="12481" width="11.625" style="74" bestFit="1" customWidth="1"/>
    <col min="12482" max="12482" width="10.125" style="74" bestFit="1" customWidth="1"/>
    <col min="12483" max="12500" width="9.125" style="74" customWidth="1"/>
    <col min="12501" max="12509" width="5.125" style="74"/>
    <col min="12510" max="12510" width="5.625" style="74" bestFit="1" customWidth="1"/>
    <col min="12511" max="12511" width="50.75" style="74" customWidth="1"/>
    <col min="12512" max="12512" width="9.875" style="74" customWidth="1"/>
    <col min="12513" max="12513" width="11.625" style="74" bestFit="1" customWidth="1"/>
    <col min="12514" max="12514" width="11.625" style="74" customWidth="1"/>
    <col min="12515" max="12515" width="10.125" style="74" customWidth="1"/>
    <col min="12516" max="12516" width="9.875" style="74" bestFit="1" customWidth="1"/>
    <col min="12517" max="12518" width="11.625" style="74" bestFit="1" customWidth="1"/>
    <col min="12519" max="12519" width="10.125" style="74" bestFit="1" customWidth="1"/>
    <col min="12520" max="12520" width="9.875" style="74" bestFit="1" customWidth="1"/>
    <col min="12521" max="12522" width="11.625" style="74" bestFit="1" customWidth="1"/>
    <col min="12523" max="12523" width="10.125" style="74" bestFit="1" customWidth="1"/>
    <col min="12524" max="12524" width="9.875" style="74" bestFit="1" customWidth="1"/>
    <col min="12525" max="12526" width="11.625" style="74" bestFit="1" customWidth="1"/>
    <col min="12527" max="12527" width="10.125" style="74" bestFit="1" customWidth="1"/>
    <col min="12528" max="12528" width="11.125" style="74" customWidth="1"/>
    <col min="12529" max="12529" width="13.125" style="74" customWidth="1"/>
    <col min="12530" max="12530" width="9.875" style="74" bestFit="1" customWidth="1"/>
    <col min="12531" max="12532" width="11.625" style="74" bestFit="1" customWidth="1"/>
    <col min="12533" max="12533" width="10.125" style="74" bestFit="1" customWidth="1"/>
    <col min="12534" max="12534" width="9.875" style="74" bestFit="1" customWidth="1"/>
    <col min="12535" max="12536" width="11.625" style="74" bestFit="1" customWidth="1"/>
    <col min="12537" max="12537" width="10.125" style="74" bestFit="1" customWidth="1"/>
    <col min="12538" max="12538" width="9.875" style="74" bestFit="1" customWidth="1"/>
    <col min="12539" max="12540" width="11.625" style="74" bestFit="1" customWidth="1"/>
    <col min="12541" max="12541" width="10.125" style="74" bestFit="1" customWidth="1"/>
    <col min="12542" max="12542" width="9.875" style="74" bestFit="1" customWidth="1"/>
    <col min="12543" max="12544" width="11.625" style="74" bestFit="1" customWidth="1"/>
    <col min="12545" max="12545" width="10.125" style="74" bestFit="1" customWidth="1"/>
    <col min="12546" max="12546" width="13.125" style="74" customWidth="1"/>
    <col min="12547" max="12547" width="13" style="74" customWidth="1"/>
    <col min="12548" max="12548" width="11.625" style="74" customWidth="1"/>
    <col min="12549" max="12549" width="8.75" style="74" customWidth="1"/>
    <col min="12550" max="12684" width="9.125" style="74" customWidth="1"/>
    <col min="12685" max="12685" width="5.625" style="74" bestFit="1" customWidth="1"/>
    <col min="12686" max="12686" width="50.75" style="74" customWidth="1"/>
    <col min="12687" max="12690" width="9.125" style="74" customWidth="1"/>
    <col min="12691" max="12692" width="12.75" style="74" bestFit="1" customWidth="1"/>
    <col min="12693" max="12693" width="11.625" style="74" bestFit="1" customWidth="1"/>
    <col min="12694" max="12694" width="8.125" style="74" bestFit="1" customWidth="1"/>
    <col min="12695" max="12696" width="9.875" style="74" bestFit="1" customWidth="1"/>
    <col min="12697" max="12697" width="9.625" style="74" bestFit="1" customWidth="1"/>
    <col min="12698" max="12698" width="8.125" style="74" bestFit="1" customWidth="1"/>
    <col min="12699" max="12700" width="9" style="74" bestFit="1" customWidth="1"/>
    <col min="12701" max="12701" width="9.625" style="74" bestFit="1" customWidth="1"/>
    <col min="12702" max="12702" width="8.125" style="74" bestFit="1" customWidth="1"/>
    <col min="12703" max="12704" width="9" style="74" bestFit="1" customWidth="1"/>
    <col min="12705" max="12705" width="9.625" style="74" bestFit="1" customWidth="1"/>
    <col min="12706" max="12706" width="8.125" style="74" bestFit="1" customWidth="1"/>
    <col min="12707" max="12708" width="14" style="74" bestFit="1" customWidth="1"/>
    <col min="12709" max="12709" width="12.75" style="74" bestFit="1" customWidth="1"/>
    <col min="12710" max="12710" width="8.625" style="74" bestFit="1" customWidth="1"/>
    <col min="12711" max="12712" width="14" style="74" bestFit="1" customWidth="1"/>
    <col min="12713" max="12713" width="12.75" style="74" bestFit="1" customWidth="1"/>
    <col min="12714" max="12714" width="8.625" style="74" bestFit="1" customWidth="1"/>
    <col min="12715" max="12716" width="9" style="74" bestFit="1" customWidth="1"/>
    <col min="12717" max="12717" width="9.625" style="74" bestFit="1" customWidth="1"/>
    <col min="12718" max="12718" width="8.125" style="74" bestFit="1" customWidth="1"/>
    <col min="12719" max="12720" width="9" style="74" bestFit="1" customWidth="1"/>
    <col min="12721" max="12721" width="9.625" style="74" bestFit="1" customWidth="1"/>
    <col min="12722" max="12722" width="8.125" style="74" bestFit="1" customWidth="1"/>
    <col min="12723" max="12724" width="9" style="74" bestFit="1" customWidth="1"/>
    <col min="12725" max="12725" width="9.625" style="74" bestFit="1" customWidth="1"/>
    <col min="12726" max="12726" width="8.125" style="74" bestFit="1" customWidth="1"/>
    <col min="12727" max="12730" width="9.125" style="74" customWidth="1"/>
    <col min="12731" max="12732" width="9" style="74" bestFit="1" customWidth="1"/>
    <col min="12733" max="12733" width="9.625" style="74" bestFit="1" customWidth="1"/>
    <col min="12734" max="12734" width="8.125" style="74" bestFit="1" customWidth="1"/>
    <col min="12735" max="12735" width="9.875" style="74" bestFit="1" customWidth="1"/>
    <col min="12736" max="12737" width="11.625" style="74" bestFit="1" customWidth="1"/>
    <col min="12738" max="12738" width="10.125" style="74" bestFit="1" customWidth="1"/>
    <col min="12739" max="12756" width="9.125" style="74" customWidth="1"/>
    <col min="12757" max="12765" width="5.125" style="74"/>
    <col min="12766" max="12766" width="5.625" style="74" bestFit="1" customWidth="1"/>
    <col min="12767" max="12767" width="50.75" style="74" customWidth="1"/>
    <col min="12768" max="12768" width="9.875" style="74" customWidth="1"/>
    <col min="12769" max="12769" width="11.625" style="74" bestFit="1" customWidth="1"/>
    <col min="12770" max="12770" width="11.625" style="74" customWidth="1"/>
    <col min="12771" max="12771" width="10.125" style="74" customWidth="1"/>
    <col min="12772" max="12772" width="9.875" style="74" bestFit="1" customWidth="1"/>
    <col min="12773" max="12774" width="11.625" style="74" bestFit="1" customWidth="1"/>
    <col min="12775" max="12775" width="10.125" style="74" bestFit="1" customWidth="1"/>
    <col min="12776" max="12776" width="9.875" style="74" bestFit="1" customWidth="1"/>
    <col min="12777" max="12778" width="11.625" style="74" bestFit="1" customWidth="1"/>
    <col min="12779" max="12779" width="10.125" style="74" bestFit="1" customWidth="1"/>
    <col min="12780" max="12780" width="9.875" style="74" bestFit="1" customWidth="1"/>
    <col min="12781" max="12782" width="11.625" style="74" bestFit="1" customWidth="1"/>
    <col min="12783" max="12783" width="10.125" style="74" bestFit="1" customWidth="1"/>
    <col min="12784" max="12784" width="11.125" style="74" customWidth="1"/>
    <col min="12785" max="12785" width="13.125" style="74" customWidth="1"/>
    <col min="12786" max="12786" width="9.875" style="74" bestFit="1" customWidth="1"/>
    <col min="12787" max="12788" width="11.625" style="74" bestFit="1" customWidth="1"/>
    <col min="12789" max="12789" width="10.125" style="74" bestFit="1" customWidth="1"/>
    <col min="12790" max="12790" width="9.875" style="74" bestFit="1" customWidth="1"/>
    <col min="12791" max="12792" width="11.625" style="74" bestFit="1" customWidth="1"/>
    <col min="12793" max="12793" width="10.125" style="74" bestFit="1" customWidth="1"/>
    <col min="12794" max="12794" width="9.875" style="74" bestFit="1" customWidth="1"/>
    <col min="12795" max="12796" width="11.625" style="74" bestFit="1" customWidth="1"/>
    <col min="12797" max="12797" width="10.125" style="74" bestFit="1" customWidth="1"/>
    <col min="12798" max="12798" width="9.875" style="74" bestFit="1" customWidth="1"/>
    <col min="12799" max="12800" width="11.625" style="74" bestFit="1" customWidth="1"/>
    <col min="12801" max="12801" width="10.125" style="74" bestFit="1" customWidth="1"/>
    <col min="12802" max="12802" width="13.125" style="74" customWidth="1"/>
    <col min="12803" max="12803" width="13" style="74" customWidth="1"/>
    <col min="12804" max="12804" width="11.625" style="74" customWidth="1"/>
    <col min="12805" max="12805" width="8.75" style="74" customWidth="1"/>
    <col min="12806" max="12940" width="9.125" style="74" customWidth="1"/>
    <col min="12941" max="12941" width="5.625" style="74" bestFit="1" customWidth="1"/>
    <col min="12942" max="12942" width="50.75" style="74" customWidth="1"/>
    <col min="12943" max="12946" width="9.125" style="74" customWidth="1"/>
    <col min="12947" max="12948" width="12.75" style="74" bestFit="1" customWidth="1"/>
    <col min="12949" max="12949" width="11.625" style="74" bestFit="1" customWidth="1"/>
    <col min="12950" max="12950" width="8.125" style="74" bestFit="1" customWidth="1"/>
    <col min="12951" max="12952" width="9.875" style="74" bestFit="1" customWidth="1"/>
    <col min="12953" max="12953" width="9.625" style="74" bestFit="1" customWidth="1"/>
    <col min="12954" max="12954" width="8.125" style="74" bestFit="1" customWidth="1"/>
    <col min="12955" max="12956" width="9" style="74" bestFit="1" customWidth="1"/>
    <col min="12957" max="12957" width="9.625" style="74" bestFit="1" customWidth="1"/>
    <col min="12958" max="12958" width="8.125" style="74" bestFit="1" customWidth="1"/>
    <col min="12959" max="12960" width="9" style="74" bestFit="1" customWidth="1"/>
    <col min="12961" max="12961" width="9.625" style="74" bestFit="1" customWidth="1"/>
    <col min="12962" max="12962" width="8.125" style="74" bestFit="1" customWidth="1"/>
    <col min="12963" max="12964" width="14" style="74" bestFit="1" customWidth="1"/>
    <col min="12965" max="12965" width="12.75" style="74" bestFit="1" customWidth="1"/>
    <col min="12966" max="12966" width="8.625" style="74" bestFit="1" customWidth="1"/>
    <col min="12967" max="12968" width="14" style="74" bestFit="1" customWidth="1"/>
    <col min="12969" max="12969" width="12.75" style="74" bestFit="1" customWidth="1"/>
    <col min="12970" max="12970" width="8.625" style="74" bestFit="1" customWidth="1"/>
    <col min="12971" max="12972" width="9" style="74" bestFit="1" customWidth="1"/>
    <col min="12973" max="12973" width="9.625" style="74" bestFit="1" customWidth="1"/>
    <col min="12974" max="12974" width="8.125" style="74" bestFit="1" customWidth="1"/>
    <col min="12975" max="12976" width="9" style="74" bestFit="1" customWidth="1"/>
    <col min="12977" max="12977" width="9.625" style="74" bestFit="1" customWidth="1"/>
    <col min="12978" max="12978" width="8.125" style="74" bestFit="1" customWidth="1"/>
    <col min="12979" max="12980" width="9" style="74" bestFit="1" customWidth="1"/>
    <col min="12981" max="12981" width="9.625" style="74" bestFit="1" customWidth="1"/>
    <col min="12982" max="12982" width="8.125" style="74" bestFit="1" customWidth="1"/>
    <col min="12983" max="12986" width="9.125" style="74" customWidth="1"/>
    <col min="12987" max="12988" width="9" style="74" bestFit="1" customWidth="1"/>
    <col min="12989" max="12989" width="9.625" style="74" bestFit="1" customWidth="1"/>
    <col min="12990" max="12990" width="8.125" style="74" bestFit="1" customWidth="1"/>
    <col min="12991" max="12991" width="9.875" style="74" bestFit="1" customWidth="1"/>
    <col min="12992" max="12993" width="11.625" style="74" bestFit="1" customWidth="1"/>
    <col min="12994" max="12994" width="10.125" style="74" bestFit="1" customWidth="1"/>
    <col min="12995" max="13012" width="9.125" style="74" customWidth="1"/>
    <col min="13013" max="13021" width="5.125" style="74"/>
    <col min="13022" max="13022" width="5.625" style="74" bestFit="1" customWidth="1"/>
    <col min="13023" max="13023" width="50.75" style="74" customWidth="1"/>
    <col min="13024" max="13024" width="9.875" style="74" customWidth="1"/>
    <col min="13025" max="13025" width="11.625" style="74" bestFit="1" customWidth="1"/>
    <col min="13026" max="13026" width="11.625" style="74" customWidth="1"/>
    <col min="13027" max="13027" width="10.125" style="74" customWidth="1"/>
    <col min="13028" max="13028" width="9.875" style="74" bestFit="1" customWidth="1"/>
    <col min="13029" max="13030" width="11.625" style="74" bestFit="1" customWidth="1"/>
    <col min="13031" max="13031" width="10.125" style="74" bestFit="1" customWidth="1"/>
    <col min="13032" max="13032" width="9.875" style="74" bestFit="1" customWidth="1"/>
    <col min="13033" max="13034" width="11.625" style="74" bestFit="1" customWidth="1"/>
    <col min="13035" max="13035" width="10.125" style="74" bestFit="1" customWidth="1"/>
    <col min="13036" max="13036" width="9.875" style="74" bestFit="1" customWidth="1"/>
    <col min="13037" max="13038" width="11.625" style="74" bestFit="1" customWidth="1"/>
    <col min="13039" max="13039" width="10.125" style="74" bestFit="1" customWidth="1"/>
    <col min="13040" max="13040" width="11.125" style="74" customWidth="1"/>
    <col min="13041" max="13041" width="13.125" style="74" customWidth="1"/>
    <col min="13042" max="13042" width="9.875" style="74" bestFit="1" customWidth="1"/>
    <col min="13043" max="13044" width="11.625" style="74" bestFit="1" customWidth="1"/>
    <col min="13045" max="13045" width="10.125" style="74" bestFit="1" customWidth="1"/>
    <col min="13046" max="13046" width="9.875" style="74" bestFit="1" customWidth="1"/>
    <col min="13047" max="13048" width="11.625" style="74" bestFit="1" customWidth="1"/>
    <col min="13049" max="13049" width="10.125" style="74" bestFit="1" customWidth="1"/>
    <col min="13050" max="13050" width="9.875" style="74" bestFit="1" customWidth="1"/>
    <col min="13051" max="13052" width="11.625" style="74" bestFit="1" customWidth="1"/>
    <col min="13053" max="13053" width="10.125" style="74" bestFit="1" customWidth="1"/>
    <col min="13054" max="13054" width="9.875" style="74" bestFit="1" customWidth="1"/>
    <col min="13055" max="13056" width="11.625" style="74" bestFit="1" customWidth="1"/>
    <col min="13057" max="13057" width="10.125" style="74" bestFit="1" customWidth="1"/>
    <col min="13058" max="13058" width="13.125" style="74" customWidth="1"/>
    <col min="13059" max="13059" width="13" style="74" customWidth="1"/>
    <col min="13060" max="13060" width="11.625" style="74" customWidth="1"/>
    <col min="13061" max="13061" width="8.75" style="74" customWidth="1"/>
    <col min="13062" max="13196" width="9.125" style="74" customWidth="1"/>
    <col min="13197" max="13197" width="5.625" style="74" bestFit="1" customWidth="1"/>
    <col min="13198" max="13198" width="50.75" style="74" customWidth="1"/>
    <col min="13199" max="13202" width="9.125" style="74" customWidth="1"/>
    <col min="13203" max="13204" width="12.75" style="74" bestFit="1" customWidth="1"/>
    <col min="13205" max="13205" width="11.625" style="74" bestFit="1" customWidth="1"/>
    <col min="13206" max="13206" width="8.125" style="74" bestFit="1" customWidth="1"/>
    <col min="13207" max="13208" width="9.875" style="74" bestFit="1" customWidth="1"/>
    <col min="13209" max="13209" width="9.625" style="74" bestFit="1" customWidth="1"/>
    <col min="13210" max="13210" width="8.125" style="74" bestFit="1" customWidth="1"/>
    <col min="13211" max="13212" width="9" style="74" bestFit="1" customWidth="1"/>
    <col min="13213" max="13213" width="9.625" style="74" bestFit="1" customWidth="1"/>
    <col min="13214" max="13214" width="8.125" style="74" bestFit="1" customWidth="1"/>
    <col min="13215" max="13216" width="9" style="74" bestFit="1" customWidth="1"/>
    <col min="13217" max="13217" width="9.625" style="74" bestFit="1" customWidth="1"/>
    <col min="13218" max="13218" width="8.125" style="74" bestFit="1" customWidth="1"/>
    <col min="13219" max="13220" width="14" style="74" bestFit="1" customWidth="1"/>
    <col min="13221" max="13221" width="12.75" style="74" bestFit="1" customWidth="1"/>
    <col min="13222" max="13222" width="8.625" style="74" bestFit="1" customWidth="1"/>
    <col min="13223" max="13224" width="14" style="74" bestFit="1" customWidth="1"/>
    <col min="13225" max="13225" width="12.75" style="74" bestFit="1" customWidth="1"/>
    <col min="13226" max="13226" width="8.625" style="74" bestFit="1" customWidth="1"/>
    <col min="13227" max="13228" width="9" style="74" bestFit="1" customWidth="1"/>
    <col min="13229" max="13229" width="9.625" style="74" bestFit="1" customWidth="1"/>
    <col min="13230" max="13230" width="8.125" style="74" bestFit="1" customWidth="1"/>
    <col min="13231" max="13232" width="9" style="74" bestFit="1" customWidth="1"/>
    <col min="13233" max="13233" width="9.625" style="74" bestFit="1" customWidth="1"/>
    <col min="13234" max="13234" width="8.125" style="74" bestFit="1" customWidth="1"/>
    <col min="13235" max="13236" width="9" style="74" bestFit="1" customWidth="1"/>
    <col min="13237" max="13237" width="9.625" style="74" bestFit="1" customWidth="1"/>
    <col min="13238" max="13238" width="8.125" style="74" bestFit="1" customWidth="1"/>
    <col min="13239" max="13242" width="9.125" style="74" customWidth="1"/>
    <col min="13243" max="13244" width="9" style="74" bestFit="1" customWidth="1"/>
    <col min="13245" max="13245" width="9.625" style="74" bestFit="1" customWidth="1"/>
    <col min="13246" max="13246" width="8.125" style="74" bestFit="1" customWidth="1"/>
    <col min="13247" max="13247" width="9.875" style="74" bestFit="1" customWidth="1"/>
    <col min="13248" max="13249" width="11.625" style="74" bestFit="1" customWidth="1"/>
    <col min="13250" max="13250" width="10.125" style="74" bestFit="1" customWidth="1"/>
    <col min="13251" max="13268" width="9.125" style="74" customWidth="1"/>
    <col min="13269" max="13277" width="5.125" style="74"/>
    <col min="13278" max="13278" width="5.625" style="74" bestFit="1" customWidth="1"/>
    <col min="13279" max="13279" width="50.75" style="74" customWidth="1"/>
    <col min="13280" max="13280" width="9.875" style="74" customWidth="1"/>
    <col min="13281" max="13281" width="11.625" style="74" bestFit="1" customWidth="1"/>
    <col min="13282" max="13282" width="11.625" style="74" customWidth="1"/>
    <col min="13283" max="13283" width="10.125" style="74" customWidth="1"/>
    <col min="13284" max="13284" width="9.875" style="74" bestFit="1" customWidth="1"/>
    <col min="13285" max="13286" width="11.625" style="74" bestFit="1" customWidth="1"/>
    <col min="13287" max="13287" width="10.125" style="74" bestFit="1" customWidth="1"/>
    <col min="13288" max="13288" width="9.875" style="74" bestFit="1" customWidth="1"/>
    <col min="13289" max="13290" width="11.625" style="74" bestFit="1" customWidth="1"/>
    <col min="13291" max="13291" width="10.125" style="74" bestFit="1" customWidth="1"/>
    <col min="13292" max="13292" width="9.875" style="74" bestFit="1" customWidth="1"/>
    <col min="13293" max="13294" width="11.625" style="74" bestFit="1" customWidth="1"/>
    <col min="13295" max="13295" width="10.125" style="74" bestFit="1" customWidth="1"/>
    <col min="13296" max="13296" width="11.125" style="74" customWidth="1"/>
    <col min="13297" max="13297" width="13.125" style="74" customWidth="1"/>
    <col min="13298" max="13298" width="9.875" style="74" bestFit="1" customWidth="1"/>
    <col min="13299" max="13300" width="11.625" style="74" bestFit="1" customWidth="1"/>
    <col min="13301" max="13301" width="10.125" style="74" bestFit="1" customWidth="1"/>
    <col min="13302" max="13302" width="9.875" style="74" bestFit="1" customWidth="1"/>
    <col min="13303" max="13304" width="11.625" style="74" bestFit="1" customWidth="1"/>
    <col min="13305" max="13305" width="10.125" style="74" bestFit="1" customWidth="1"/>
    <col min="13306" max="13306" width="9.875" style="74" bestFit="1" customWidth="1"/>
    <col min="13307" max="13308" width="11.625" style="74" bestFit="1" customWidth="1"/>
    <col min="13309" max="13309" width="10.125" style="74" bestFit="1" customWidth="1"/>
    <col min="13310" max="13310" width="9.875" style="74" bestFit="1" customWidth="1"/>
    <col min="13311" max="13312" width="11.625" style="74" bestFit="1" customWidth="1"/>
    <col min="13313" max="13313" width="10.125" style="74" bestFit="1" customWidth="1"/>
    <col min="13314" max="13314" width="13.125" style="74" customWidth="1"/>
    <col min="13315" max="13315" width="13" style="74" customWidth="1"/>
    <col min="13316" max="13316" width="11.625" style="74" customWidth="1"/>
    <col min="13317" max="13317" width="8.75" style="74" customWidth="1"/>
    <col min="13318" max="13452" width="9.125" style="74" customWidth="1"/>
    <col min="13453" max="13453" width="5.625" style="74" bestFit="1" customWidth="1"/>
    <col min="13454" max="13454" width="50.75" style="74" customWidth="1"/>
    <col min="13455" max="13458" width="9.125" style="74" customWidth="1"/>
    <col min="13459" max="13460" width="12.75" style="74" bestFit="1" customWidth="1"/>
    <col min="13461" max="13461" width="11.625" style="74" bestFit="1" customWidth="1"/>
    <col min="13462" max="13462" width="8.125" style="74" bestFit="1" customWidth="1"/>
    <col min="13463" max="13464" width="9.875" style="74" bestFit="1" customWidth="1"/>
    <col min="13465" max="13465" width="9.625" style="74" bestFit="1" customWidth="1"/>
    <col min="13466" max="13466" width="8.125" style="74" bestFit="1" customWidth="1"/>
    <col min="13467" max="13468" width="9" style="74" bestFit="1" customWidth="1"/>
    <col min="13469" max="13469" width="9.625" style="74" bestFit="1" customWidth="1"/>
    <col min="13470" max="13470" width="8.125" style="74" bestFit="1" customWidth="1"/>
    <col min="13471" max="13472" width="9" style="74" bestFit="1" customWidth="1"/>
    <col min="13473" max="13473" width="9.625" style="74" bestFit="1" customWidth="1"/>
    <col min="13474" max="13474" width="8.125" style="74" bestFit="1" customWidth="1"/>
    <col min="13475" max="13476" width="14" style="74" bestFit="1" customWidth="1"/>
    <col min="13477" max="13477" width="12.75" style="74" bestFit="1" customWidth="1"/>
    <col min="13478" max="13478" width="8.625" style="74" bestFit="1" customWidth="1"/>
    <col min="13479" max="13480" width="14" style="74" bestFit="1" customWidth="1"/>
    <col min="13481" max="13481" width="12.75" style="74" bestFit="1" customWidth="1"/>
    <col min="13482" max="13482" width="8.625" style="74" bestFit="1" customWidth="1"/>
    <col min="13483" max="13484" width="9" style="74" bestFit="1" customWidth="1"/>
    <col min="13485" max="13485" width="9.625" style="74" bestFit="1" customWidth="1"/>
    <col min="13486" max="13486" width="8.125" style="74" bestFit="1" customWidth="1"/>
    <col min="13487" max="13488" width="9" style="74" bestFit="1" customWidth="1"/>
    <col min="13489" max="13489" width="9.625" style="74" bestFit="1" customWidth="1"/>
    <col min="13490" max="13490" width="8.125" style="74" bestFit="1" customWidth="1"/>
    <col min="13491" max="13492" width="9" style="74" bestFit="1" customWidth="1"/>
    <col min="13493" max="13493" width="9.625" style="74" bestFit="1" customWidth="1"/>
    <col min="13494" max="13494" width="8.125" style="74" bestFit="1" customWidth="1"/>
    <col min="13495" max="13498" width="9.125" style="74" customWidth="1"/>
    <col min="13499" max="13500" width="9" style="74" bestFit="1" customWidth="1"/>
    <col min="13501" max="13501" width="9.625" style="74" bestFit="1" customWidth="1"/>
    <col min="13502" max="13502" width="8.125" style="74" bestFit="1" customWidth="1"/>
    <col min="13503" max="13503" width="9.875" style="74" bestFit="1" customWidth="1"/>
    <col min="13504" max="13505" width="11.625" style="74" bestFit="1" customWidth="1"/>
    <col min="13506" max="13506" width="10.125" style="74" bestFit="1" customWidth="1"/>
    <col min="13507" max="13524" width="9.125" style="74" customWidth="1"/>
    <col min="13525" max="13533" width="5.125" style="74"/>
    <col min="13534" max="13534" width="5.625" style="74" bestFit="1" customWidth="1"/>
    <col min="13535" max="13535" width="50.75" style="74" customWidth="1"/>
    <col min="13536" max="13536" width="9.875" style="74" customWidth="1"/>
    <col min="13537" max="13537" width="11.625" style="74" bestFit="1" customWidth="1"/>
    <col min="13538" max="13538" width="11.625" style="74" customWidth="1"/>
    <col min="13539" max="13539" width="10.125" style="74" customWidth="1"/>
    <col min="13540" max="13540" width="9.875" style="74" bestFit="1" customWidth="1"/>
    <col min="13541" max="13542" width="11.625" style="74" bestFit="1" customWidth="1"/>
    <col min="13543" max="13543" width="10.125" style="74" bestFit="1" customWidth="1"/>
    <col min="13544" max="13544" width="9.875" style="74" bestFit="1" customWidth="1"/>
    <col min="13545" max="13546" width="11.625" style="74" bestFit="1" customWidth="1"/>
    <col min="13547" max="13547" width="10.125" style="74" bestFit="1" customWidth="1"/>
    <col min="13548" max="13548" width="9.875" style="74" bestFit="1" customWidth="1"/>
    <col min="13549" max="13550" width="11.625" style="74" bestFit="1" customWidth="1"/>
    <col min="13551" max="13551" width="10.125" style="74" bestFit="1" customWidth="1"/>
    <col min="13552" max="13552" width="11.125" style="74" customWidth="1"/>
    <col min="13553" max="13553" width="13.125" style="74" customWidth="1"/>
    <col min="13554" max="13554" width="9.875" style="74" bestFit="1" customWidth="1"/>
    <col min="13555" max="13556" width="11.625" style="74" bestFit="1" customWidth="1"/>
    <col min="13557" max="13557" width="10.125" style="74" bestFit="1" customWidth="1"/>
    <col min="13558" max="13558" width="9.875" style="74" bestFit="1" customWidth="1"/>
    <col min="13559" max="13560" width="11.625" style="74" bestFit="1" customWidth="1"/>
    <col min="13561" max="13561" width="10.125" style="74" bestFit="1" customWidth="1"/>
    <col min="13562" max="13562" width="9.875" style="74" bestFit="1" customWidth="1"/>
    <col min="13563" max="13564" width="11.625" style="74" bestFit="1" customWidth="1"/>
    <col min="13565" max="13565" width="10.125" style="74" bestFit="1" customWidth="1"/>
    <col min="13566" max="13566" width="9.875" style="74" bestFit="1" customWidth="1"/>
    <col min="13567" max="13568" width="11.625" style="74" bestFit="1" customWidth="1"/>
    <col min="13569" max="13569" width="10.125" style="74" bestFit="1" customWidth="1"/>
    <col min="13570" max="13570" width="13.125" style="74" customWidth="1"/>
    <col min="13571" max="13571" width="13" style="74" customWidth="1"/>
    <col min="13572" max="13572" width="11.625" style="74" customWidth="1"/>
    <col min="13573" max="13573" width="8.75" style="74" customWidth="1"/>
    <col min="13574" max="13708" width="9.125" style="74" customWidth="1"/>
    <col min="13709" max="13709" width="5.625" style="74" bestFit="1" customWidth="1"/>
    <col min="13710" max="13710" width="50.75" style="74" customWidth="1"/>
    <col min="13711" max="13714" width="9.125" style="74" customWidth="1"/>
    <col min="13715" max="13716" width="12.75" style="74" bestFit="1" customWidth="1"/>
    <col min="13717" max="13717" width="11.625" style="74" bestFit="1" customWidth="1"/>
    <col min="13718" max="13718" width="8.125" style="74" bestFit="1" customWidth="1"/>
    <col min="13719" max="13720" width="9.875" style="74" bestFit="1" customWidth="1"/>
    <col min="13721" max="13721" width="9.625" style="74" bestFit="1" customWidth="1"/>
    <col min="13722" max="13722" width="8.125" style="74" bestFit="1" customWidth="1"/>
    <col min="13723" max="13724" width="9" style="74" bestFit="1" customWidth="1"/>
    <col min="13725" max="13725" width="9.625" style="74" bestFit="1" customWidth="1"/>
    <col min="13726" max="13726" width="8.125" style="74" bestFit="1" customWidth="1"/>
    <col min="13727" max="13728" width="9" style="74" bestFit="1" customWidth="1"/>
    <col min="13729" max="13729" width="9.625" style="74" bestFit="1" customWidth="1"/>
    <col min="13730" max="13730" width="8.125" style="74" bestFit="1" customWidth="1"/>
    <col min="13731" max="13732" width="14" style="74" bestFit="1" customWidth="1"/>
    <col min="13733" max="13733" width="12.75" style="74" bestFit="1" customWidth="1"/>
    <col min="13734" max="13734" width="8.625" style="74" bestFit="1" customWidth="1"/>
    <col min="13735" max="13736" width="14" style="74" bestFit="1" customWidth="1"/>
    <col min="13737" max="13737" width="12.75" style="74" bestFit="1" customWidth="1"/>
    <col min="13738" max="13738" width="8.625" style="74" bestFit="1" customWidth="1"/>
    <col min="13739" max="13740" width="9" style="74" bestFit="1" customWidth="1"/>
    <col min="13741" max="13741" width="9.625" style="74" bestFit="1" customWidth="1"/>
    <col min="13742" max="13742" width="8.125" style="74" bestFit="1" customWidth="1"/>
    <col min="13743" max="13744" width="9" style="74" bestFit="1" customWidth="1"/>
    <col min="13745" max="13745" width="9.625" style="74" bestFit="1" customWidth="1"/>
    <col min="13746" max="13746" width="8.125" style="74" bestFit="1" customWidth="1"/>
    <col min="13747" max="13748" width="9" style="74" bestFit="1" customWidth="1"/>
    <col min="13749" max="13749" width="9.625" style="74" bestFit="1" customWidth="1"/>
    <col min="13750" max="13750" width="8.125" style="74" bestFit="1" customWidth="1"/>
    <col min="13751" max="13754" width="9.125" style="74" customWidth="1"/>
    <col min="13755" max="13756" width="9" style="74" bestFit="1" customWidth="1"/>
    <col min="13757" max="13757" width="9.625" style="74" bestFit="1" customWidth="1"/>
    <col min="13758" max="13758" width="8.125" style="74" bestFit="1" customWidth="1"/>
    <col min="13759" max="13759" width="9.875" style="74" bestFit="1" customWidth="1"/>
    <col min="13760" max="13761" width="11.625" style="74" bestFit="1" customWidth="1"/>
    <col min="13762" max="13762" width="10.125" style="74" bestFit="1" customWidth="1"/>
    <col min="13763" max="13780" width="9.125" style="74" customWidth="1"/>
    <col min="13781" max="13789" width="5.125" style="74"/>
    <col min="13790" max="13790" width="5.625" style="74" bestFit="1" customWidth="1"/>
    <col min="13791" max="13791" width="50.75" style="74" customWidth="1"/>
    <col min="13792" max="13792" width="9.875" style="74" customWidth="1"/>
    <col min="13793" max="13793" width="11.625" style="74" bestFit="1" customWidth="1"/>
    <col min="13794" max="13794" width="11.625" style="74" customWidth="1"/>
    <col min="13795" max="13795" width="10.125" style="74" customWidth="1"/>
    <col min="13796" max="13796" width="9.875" style="74" bestFit="1" customWidth="1"/>
    <col min="13797" max="13798" width="11.625" style="74" bestFit="1" customWidth="1"/>
    <col min="13799" max="13799" width="10.125" style="74" bestFit="1" customWidth="1"/>
    <col min="13800" max="13800" width="9.875" style="74" bestFit="1" customWidth="1"/>
    <col min="13801" max="13802" width="11.625" style="74" bestFit="1" customWidth="1"/>
    <col min="13803" max="13803" width="10.125" style="74" bestFit="1" customWidth="1"/>
    <col min="13804" max="13804" width="9.875" style="74" bestFit="1" customWidth="1"/>
    <col min="13805" max="13806" width="11.625" style="74" bestFit="1" customWidth="1"/>
    <col min="13807" max="13807" width="10.125" style="74" bestFit="1" customWidth="1"/>
    <col min="13808" max="13808" width="11.125" style="74" customWidth="1"/>
    <col min="13809" max="13809" width="13.125" style="74" customWidth="1"/>
    <col min="13810" max="13810" width="9.875" style="74" bestFit="1" customWidth="1"/>
    <col min="13811" max="13812" width="11.625" style="74" bestFit="1" customWidth="1"/>
    <col min="13813" max="13813" width="10.125" style="74" bestFit="1" customWidth="1"/>
    <col min="13814" max="13814" width="9.875" style="74" bestFit="1" customWidth="1"/>
    <col min="13815" max="13816" width="11.625" style="74" bestFit="1" customWidth="1"/>
    <col min="13817" max="13817" width="10.125" style="74" bestFit="1" customWidth="1"/>
    <col min="13818" max="13818" width="9.875" style="74" bestFit="1" customWidth="1"/>
    <col min="13819" max="13820" width="11.625" style="74" bestFit="1" customWidth="1"/>
    <col min="13821" max="13821" width="10.125" style="74" bestFit="1" customWidth="1"/>
    <col min="13822" max="13822" width="9.875" style="74" bestFit="1" customWidth="1"/>
    <col min="13823" max="13824" width="11.625" style="74" bestFit="1" customWidth="1"/>
    <col min="13825" max="13825" width="10.125" style="74" bestFit="1" customWidth="1"/>
    <col min="13826" max="13826" width="13.125" style="74" customWidth="1"/>
    <col min="13827" max="13827" width="13" style="74" customWidth="1"/>
    <col min="13828" max="13828" width="11.625" style="74" customWidth="1"/>
    <col min="13829" max="13829" width="8.75" style="74" customWidth="1"/>
    <col min="13830" max="13964" width="9.125" style="74" customWidth="1"/>
    <col min="13965" max="13965" width="5.625" style="74" bestFit="1" customWidth="1"/>
    <col min="13966" max="13966" width="50.75" style="74" customWidth="1"/>
    <col min="13967" max="13970" width="9.125" style="74" customWidth="1"/>
    <col min="13971" max="13972" width="12.75" style="74" bestFit="1" customWidth="1"/>
    <col min="13973" max="13973" width="11.625" style="74" bestFit="1" customWidth="1"/>
    <col min="13974" max="13974" width="8.125" style="74" bestFit="1" customWidth="1"/>
    <col min="13975" max="13976" width="9.875" style="74" bestFit="1" customWidth="1"/>
    <col min="13977" max="13977" width="9.625" style="74" bestFit="1" customWidth="1"/>
    <col min="13978" max="13978" width="8.125" style="74" bestFit="1" customWidth="1"/>
    <col min="13979" max="13980" width="9" style="74" bestFit="1" customWidth="1"/>
    <col min="13981" max="13981" width="9.625" style="74" bestFit="1" customWidth="1"/>
    <col min="13982" max="13982" width="8.125" style="74" bestFit="1" customWidth="1"/>
    <col min="13983" max="13984" width="9" style="74" bestFit="1" customWidth="1"/>
    <col min="13985" max="13985" width="9.625" style="74" bestFit="1" customWidth="1"/>
    <col min="13986" max="13986" width="8.125" style="74" bestFit="1" customWidth="1"/>
    <col min="13987" max="13988" width="14" style="74" bestFit="1" customWidth="1"/>
    <col min="13989" max="13989" width="12.75" style="74" bestFit="1" customWidth="1"/>
    <col min="13990" max="13990" width="8.625" style="74" bestFit="1" customWidth="1"/>
    <col min="13991" max="13992" width="14" style="74" bestFit="1" customWidth="1"/>
    <col min="13993" max="13993" width="12.75" style="74" bestFit="1" customWidth="1"/>
    <col min="13994" max="13994" width="8.625" style="74" bestFit="1" customWidth="1"/>
    <col min="13995" max="13996" width="9" style="74" bestFit="1" customWidth="1"/>
    <col min="13997" max="13997" width="9.625" style="74" bestFit="1" customWidth="1"/>
    <col min="13998" max="13998" width="8.125" style="74" bestFit="1" customWidth="1"/>
    <col min="13999" max="14000" width="9" style="74" bestFit="1" customWidth="1"/>
    <col min="14001" max="14001" width="9.625" style="74" bestFit="1" customWidth="1"/>
    <col min="14002" max="14002" width="8.125" style="74" bestFit="1" customWidth="1"/>
    <col min="14003" max="14004" width="9" style="74" bestFit="1" customWidth="1"/>
    <col min="14005" max="14005" width="9.625" style="74" bestFit="1" customWidth="1"/>
    <col min="14006" max="14006" width="8.125" style="74" bestFit="1" customWidth="1"/>
    <col min="14007" max="14010" width="9.125" style="74" customWidth="1"/>
    <col min="14011" max="14012" width="9" style="74" bestFit="1" customWidth="1"/>
    <col min="14013" max="14013" width="9.625" style="74" bestFit="1" customWidth="1"/>
    <col min="14014" max="14014" width="8.125" style="74" bestFit="1" customWidth="1"/>
    <col min="14015" max="14015" width="9.875" style="74" bestFit="1" customWidth="1"/>
    <col min="14016" max="14017" width="11.625" style="74" bestFit="1" customWidth="1"/>
    <col min="14018" max="14018" width="10.125" style="74" bestFit="1" customWidth="1"/>
    <col min="14019" max="14036" width="9.125" style="74" customWidth="1"/>
    <col min="14037" max="14045" width="5.125" style="74"/>
    <col min="14046" max="14046" width="5.625" style="74" bestFit="1" customWidth="1"/>
    <col min="14047" max="14047" width="50.75" style="74" customWidth="1"/>
    <col min="14048" max="14048" width="9.875" style="74" customWidth="1"/>
    <col min="14049" max="14049" width="11.625" style="74" bestFit="1" customWidth="1"/>
    <col min="14050" max="14050" width="11.625" style="74" customWidth="1"/>
    <col min="14051" max="14051" width="10.125" style="74" customWidth="1"/>
    <col min="14052" max="14052" width="9.875" style="74" bestFit="1" customWidth="1"/>
    <col min="14053" max="14054" width="11.625" style="74" bestFit="1" customWidth="1"/>
    <col min="14055" max="14055" width="10.125" style="74" bestFit="1" customWidth="1"/>
    <col min="14056" max="14056" width="9.875" style="74" bestFit="1" customWidth="1"/>
    <col min="14057" max="14058" width="11.625" style="74" bestFit="1" customWidth="1"/>
    <col min="14059" max="14059" width="10.125" style="74" bestFit="1" customWidth="1"/>
    <col min="14060" max="14060" width="9.875" style="74" bestFit="1" customWidth="1"/>
    <col min="14061" max="14062" width="11.625" style="74" bestFit="1" customWidth="1"/>
    <col min="14063" max="14063" width="10.125" style="74" bestFit="1" customWidth="1"/>
    <col min="14064" max="14064" width="11.125" style="74" customWidth="1"/>
    <col min="14065" max="14065" width="13.125" style="74" customWidth="1"/>
    <col min="14066" max="14066" width="9.875" style="74" bestFit="1" customWidth="1"/>
    <col min="14067" max="14068" width="11.625" style="74" bestFit="1" customWidth="1"/>
    <col min="14069" max="14069" width="10.125" style="74" bestFit="1" customWidth="1"/>
    <col min="14070" max="14070" width="9.875" style="74" bestFit="1" customWidth="1"/>
    <col min="14071" max="14072" width="11.625" style="74" bestFit="1" customWidth="1"/>
    <col min="14073" max="14073" width="10.125" style="74" bestFit="1" customWidth="1"/>
    <col min="14074" max="14074" width="9.875" style="74" bestFit="1" customWidth="1"/>
    <col min="14075" max="14076" width="11.625" style="74" bestFit="1" customWidth="1"/>
    <col min="14077" max="14077" width="10.125" style="74" bestFit="1" customWidth="1"/>
    <col min="14078" max="14078" width="9.875" style="74" bestFit="1" customWidth="1"/>
    <col min="14079" max="14080" width="11.625" style="74" bestFit="1" customWidth="1"/>
    <col min="14081" max="14081" width="10.125" style="74" bestFit="1" customWidth="1"/>
    <col min="14082" max="14082" width="13.125" style="74" customWidth="1"/>
    <col min="14083" max="14083" width="13" style="74" customWidth="1"/>
    <col min="14084" max="14084" width="11.625" style="74" customWidth="1"/>
    <col min="14085" max="14085" width="8.75" style="74" customWidth="1"/>
    <col min="14086" max="14220" width="9.125" style="74" customWidth="1"/>
    <col min="14221" max="14221" width="5.625" style="74" bestFit="1" customWidth="1"/>
    <col min="14222" max="14222" width="50.75" style="74" customWidth="1"/>
    <col min="14223" max="14226" width="9.125" style="74" customWidth="1"/>
    <col min="14227" max="14228" width="12.75" style="74" bestFit="1" customWidth="1"/>
    <col min="14229" max="14229" width="11.625" style="74" bestFit="1" customWidth="1"/>
    <col min="14230" max="14230" width="8.125" style="74" bestFit="1" customWidth="1"/>
    <col min="14231" max="14232" width="9.875" style="74" bestFit="1" customWidth="1"/>
    <col min="14233" max="14233" width="9.625" style="74" bestFit="1" customWidth="1"/>
    <col min="14234" max="14234" width="8.125" style="74" bestFit="1" customWidth="1"/>
    <col min="14235" max="14236" width="9" style="74" bestFit="1" customWidth="1"/>
    <col min="14237" max="14237" width="9.625" style="74" bestFit="1" customWidth="1"/>
    <col min="14238" max="14238" width="8.125" style="74" bestFit="1" customWidth="1"/>
    <col min="14239" max="14240" width="9" style="74" bestFit="1" customWidth="1"/>
    <col min="14241" max="14241" width="9.625" style="74" bestFit="1" customWidth="1"/>
    <col min="14242" max="14242" width="8.125" style="74" bestFit="1" customWidth="1"/>
    <col min="14243" max="14244" width="14" style="74" bestFit="1" customWidth="1"/>
    <col min="14245" max="14245" width="12.75" style="74" bestFit="1" customWidth="1"/>
    <col min="14246" max="14246" width="8.625" style="74" bestFit="1" customWidth="1"/>
    <col min="14247" max="14248" width="14" style="74" bestFit="1" customWidth="1"/>
    <col min="14249" max="14249" width="12.75" style="74" bestFit="1" customWidth="1"/>
    <col min="14250" max="14250" width="8.625" style="74" bestFit="1" customWidth="1"/>
    <col min="14251" max="14252" width="9" style="74" bestFit="1" customWidth="1"/>
    <col min="14253" max="14253" width="9.625" style="74" bestFit="1" customWidth="1"/>
    <col min="14254" max="14254" width="8.125" style="74" bestFit="1" customWidth="1"/>
    <col min="14255" max="14256" width="9" style="74" bestFit="1" customWidth="1"/>
    <col min="14257" max="14257" width="9.625" style="74" bestFit="1" customWidth="1"/>
    <col min="14258" max="14258" width="8.125" style="74" bestFit="1" customWidth="1"/>
    <col min="14259" max="14260" width="9" style="74" bestFit="1" customWidth="1"/>
    <col min="14261" max="14261" width="9.625" style="74" bestFit="1" customWidth="1"/>
    <col min="14262" max="14262" width="8.125" style="74" bestFit="1" customWidth="1"/>
    <col min="14263" max="14266" width="9.125" style="74" customWidth="1"/>
    <col min="14267" max="14268" width="9" style="74" bestFit="1" customWidth="1"/>
    <col min="14269" max="14269" width="9.625" style="74" bestFit="1" customWidth="1"/>
    <col min="14270" max="14270" width="8.125" style="74" bestFit="1" customWidth="1"/>
    <col min="14271" max="14271" width="9.875" style="74" bestFit="1" customWidth="1"/>
    <col min="14272" max="14273" width="11.625" style="74" bestFit="1" customWidth="1"/>
    <col min="14274" max="14274" width="10.125" style="74" bestFit="1" customWidth="1"/>
    <col min="14275" max="14292" width="9.125" style="74" customWidth="1"/>
    <col min="14293" max="14301" width="5.125" style="74"/>
    <col min="14302" max="14302" width="5.625" style="74" bestFit="1" customWidth="1"/>
    <col min="14303" max="14303" width="50.75" style="74" customWidth="1"/>
    <col min="14304" max="14304" width="9.875" style="74" customWidth="1"/>
    <col min="14305" max="14305" width="11.625" style="74" bestFit="1" customWidth="1"/>
    <col min="14306" max="14306" width="11.625" style="74" customWidth="1"/>
    <col min="14307" max="14307" width="10.125" style="74" customWidth="1"/>
    <col min="14308" max="14308" width="9.875" style="74" bestFit="1" customWidth="1"/>
    <col min="14309" max="14310" width="11.625" style="74" bestFit="1" customWidth="1"/>
    <col min="14311" max="14311" width="10.125" style="74" bestFit="1" customWidth="1"/>
    <col min="14312" max="14312" width="9.875" style="74" bestFit="1" customWidth="1"/>
    <col min="14313" max="14314" width="11.625" style="74" bestFit="1" customWidth="1"/>
    <col min="14315" max="14315" width="10.125" style="74" bestFit="1" customWidth="1"/>
    <col min="14316" max="14316" width="9.875" style="74" bestFit="1" customWidth="1"/>
    <col min="14317" max="14318" width="11.625" style="74" bestFit="1" customWidth="1"/>
    <col min="14319" max="14319" width="10.125" style="74" bestFit="1" customWidth="1"/>
    <col min="14320" max="14320" width="11.125" style="74" customWidth="1"/>
    <col min="14321" max="14321" width="13.125" style="74" customWidth="1"/>
    <col min="14322" max="14322" width="9.875" style="74" bestFit="1" customWidth="1"/>
    <col min="14323" max="14324" width="11.625" style="74" bestFit="1" customWidth="1"/>
    <col min="14325" max="14325" width="10.125" style="74" bestFit="1" customWidth="1"/>
    <col min="14326" max="14326" width="9.875" style="74" bestFit="1" customWidth="1"/>
    <col min="14327" max="14328" width="11.625" style="74" bestFit="1" customWidth="1"/>
    <col min="14329" max="14329" width="10.125" style="74" bestFit="1" customWidth="1"/>
    <col min="14330" max="14330" width="9.875" style="74" bestFit="1" customWidth="1"/>
    <col min="14331" max="14332" width="11.625" style="74" bestFit="1" customWidth="1"/>
    <col min="14333" max="14333" width="10.125" style="74" bestFit="1" customWidth="1"/>
    <col min="14334" max="14334" width="9.875" style="74" bestFit="1" customWidth="1"/>
    <col min="14335" max="14336" width="11.625" style="74" bestFit="1" customWidth="1"/>
    <col min="14337" max="14337" width="10.125" style="74" bestFit="1" customWidth="1"/>
    <col min="14338" max="14338" width="13.125" style="74" customWidth="1"/>
    <col min="14339" max="14339" width="13" style="74" customWidth="1"/>
    <col min="14340" max="14340" width="11.625" style="74" customWidth="1"/>
    <col min="14341" max="14341" width="8.75" style="74" customWidth="1"/>
    <col min="14342" max="14476" width="9.125" style="74" customWidth="1"/>
    <col min="14477" max="14477" width="5.625" style="74" bestFit="1" customWidth="1"/>
    <col min="14478" max="14478" width="50.75" style="74" customWidth="1"/>
    <col min="14479" max="14482" width="9.125" style="74" customWidth="1"/>
    <col min="14483" max="14484" width="12.75" style="74" bestFit="1" customWidth="1"/>
    <col min="14485" max="14485" width="11.625" style="74" bestFit="1" customWidth="1"/>
    <col min="14486" max="14486" width="8.125" style="74" bestFit="1" customWidth="1"/>
    <col min="14487" max="14488" width="9.875" style="74" bestFit="1" customWidth="1"/>
    <col min="14489" max="14489" width="9.625" style="74" bestFit="1" customWidth="1"/>
    <col min="14490" max="14490" width="8.125" style="74" bestFit="1" customWidth="1"/>
    <col min="14491" max="14492" width="9" style="74" bestFit="1" customWidth="1"/>
    <col min="14493" max="14493" width="9.625" style="74" bestFit="1" customWidth="1"/>
    <col min="14494" max="14494" width="8.125" style="74" bestFit="1" customWidth="1"/>
    <col min="14495" max="14496" width="9" style="74" bestFit="1" customWidth="1"/>
    <col min="14497" max="14497" width="9.625" style="74" bestFit="1" customWidth="1"/>
    <col min="14498" max="14498" width="8.125" style="74" bestFit="1" customWidth="1"/>
    <col min="14499" max="14500" width="14" style="74" bestFit="1" customWidth="1"/>
    <col min="14501" max="14501" width="12.75" style="74" bestFit="1" customWidth="1"/>
    <col min="14502" max="14502" width="8.625" style="74" bestFit="1" customWidth="1"/>
    <col min="14503" max="14504" width="14" style="74" bestFit="1" customWidth="1"/>
    <col min="14505" max="14505" width="12.75" style="74" bestFit="1" customWidth="1"/>
    <col min="14506" max="14506" width="8.625" style="74" bestFit="1" customWidth="1"/>
    <col min="14507" max="14508" width="9" style="74" bestFit="1" customWidth="1"/>
    <col min="14509" max="14509" width="9.625" style="74" bestFit="1" customWidth="1"/>
    <col min="14510" max="14510" width="8.125" style="74" bestFit="1" customWidth="1"/>
    <col min="14511" max="14512" width="9" style="74" bestFit="1" customWidth="1"/>
    <col min="14513" max="14513" width="9.625" style="74" bestFit="1" customWidth="1"/>
    <col min="14514" max="14514" width="8.125" style="74" bestFit="1" customWidth="1"/>
    <col min="14515" max="14516" width="9" style="74" bestFit="1" customWidth="1"/>
    <col min="14517" max="14517" width="9.625" style="74" bestFit="1" customWidth="1"/>
    <col min="14518" max="14518" width="8.125" style="74" bestFit="1" customWidth="1"/>
    <col min="14519" max="14522" width="9.125" style="74" customWidth="1"/>
    <col min="14523" max="14524" width="9" style="74" bestFit="1" customWidth="1"/>
    <col min="14525" max="14525" width="9.625" style="74" bestFit="1" customWidth="1"/>
    <col min="14526" max="14526" width="8.125" style="74" bestFit="1" customWidth="1"/>
    <col min="14527" max="14527" width="9.875" style="74" bestFit="1" customWidth="1"/>
    <col min="14528" max="14529" width="11.625" style="74" bestFit="1" customWidth="1"/>
    <col min="14530" max="14530" width="10.125" style="74" bestFit="1" customWidth="1"/>
    <col min="14531" max="14548" width="9.125" style="74" customWidth="1"/>
    <col min="14549" max="14557" width="5.125" style="74"/>
    <col min="14558" max="14558" width="5.625" style="74" bestFit="1" customWidth="1"/>
    <col min="14559" max="14559" width="50.75" style="74" customWidth="1"/>
    <col min="14560" max="14560" width="9.875" style="74" customWidth="1"/>
    <col min="14561" max="14561" width="11.625" style="74" bestFit="1" customWidth="1"/>
    <col min="14562" max="14562" width="11.625" style="74" customWidth="1"/>
    <col min="14563" max="14563" width="10.125" style="74" customWidth="1"/>
    <col min="14564" max="14564" width="9.875" style="74" bestFit="1" customWidth="1"/>
    <col min="14565" max="14566" width="11.625" style="74" bestFit="1" customWidth="1"/>
    <col min="14567" max="14567" width="10.125" style="74" bestFit="1" customWidth="1"/>
    <col min="14568" max="14568" width="9.875" style="74" bestFit="1" customWidth="1"/>
    <col min="14569" max="14570" width="11.625" style="74" bestFit="1" customWidth="1"/>
    <col min="14571" max="14571" width="10.125" style="74" bestFit="1" customWidth="1"/>
    <col min="14572" max="14572" width="9.875" style="74" bestFit="1" customWidth="1"/>
    <col min="14573" max="14574" width="11.625" style="74" bestFit="1" customWidth="1"/>
    <col min="14575" max="14575" width="10.125" style="74" bestFit="1" customWidth="1"/>
    <col min="14576" max="14576" width="11.125" style="74" customWidth="1"/>
    <col min="14577" max="14577" width="13.125" style="74" customWidth="1"/>
    <col min="14578" max="14578" width="9.875" style="74" bestFit="1" customWidth="1"/>
    <col min="14579" max="14580" width="11.625" style="74" bestFit="1" customWidth="1"/>
    <col min="14581" max="14581" width="10.125" style="74" bestFit="1" customWidth="1"/>
    <col min="14582" max="14582" width="9.875" style="74" bestFit="1" customWidth="1"/>
    <col min="14583" max="14584" width="11.625" style="74" bestFit="1" customWidth="1"/>
    <col min="14585" max="14585" width="10.125" style="74" bestFit="1" customWidth="1"/>
    <col min="14586" max="14586" width="9.875" style="74" bestFit="1" customWidth="1"/>
    <col min="14587" max="14588" width="11.625" style="74" bestFit="1" customWidth="1"/>
    <col min="14589" max="14589" width="10.125" style="74" bestFit="1" customWidth="1"/>
    <col min="14590" max="14590" width="9.875" style="74" bestFit="1" customWidth="1"/>
    <col min="14591" max="14592" width="11.625" style="74" bestFit="1" customWidth="1"/>
    <col min="14593" max="14593" width="10.125" style="74" bestFit="1" customWidth="1"/>
    <col min="14594" max="14594" width="13.125" style="74" customWidth="1"/>
    <col min="14595" max="14595" width="13" style="74" customWidth="1"/>
    <col min="14596" max="14596" width="11.625" style="74" customWidth="1"/>
    <col min="14597" max="14597" width="8.75" style="74" customWidth="1"/>
    <col min="14598" max="14732" width="9.125" style="74" customWidth="1"/>
    <col min="14733" max="14733" width="5.625" style="74" bestFit="1" customWidth="1"/>
    <col min="14734" max="14734" width="50.75" style="74" customWidth="1"/>
    <col min="14735" max="14738" width="9.125" style="74" customWidth="1"/>
    <col min="14739" max="14740" width="12.75" style="74" bestFit="1" customWidth="1"/>
    <col min="14741" max="14741" width="11.625" style="74" bestFit="1" customWidth="1"/>
    <col min="14742" max="14742" width="8.125" style="74" bestFit="1" customWidth="1"/>
    <col min="14743" max="14744" width="9.875" style="74" bestFit="1" customWidth="1"/>
    <col min="14745" max="14745" width="9.625" style="74" bestFit="1" customWidth="1"/>
    <col min="14746" max="14746" width="8.125" style="74" bestFit="1" customWidth="1"/>
    <col min="14747" max="14748" width="9" style="74" bestFit="1" customWidth="1"/>
    <col min="14749" max="14749" width="9.625" style="74" bestFit="1" customWidth="1"/>
    <col min="14750" max="14750" width="8.125" style="74" bestFit="1" customWidth="1"/>
    <col min="14751" max="14752" width="9" style="74" bestFit="1" customWidth="1"/>
    <col min="14753" max="14753" width="9.625" style="74" bestFit="1" customWidth="1"/>
    <col min="14754" max="14754" width="8.125" style="74" bestFit="1" customWidth="1"/>
    <col min="14755" max="14756" width="14" style="74" bestFit="1" customWidth="1"/>
    <col min="14757" max="14757" width="12.75" style="74" bestFit="1" customWidth="1"/>
    <col min="14758" max="14758" width="8.625" style="74" bestFit="1" customWidth="1"/>
    <col min="14759" max="14760" width="14" style="74" bestFit="1" customWidth="1"/>
    <col min="14761" max="14761" width="12.75" style="74" bestFit="1" customWidth="1"/>
    <col min="14762" max="14762" width="8.625" style="74" bestFit="1" customWidth="1"/>
    <col min="14763" max="14764" width="9" style="74" bestFit="1" customWidth="1"/>
    <col min="14765" max="14765" width="9.625" style="74" bestFit="1" customWidth="1"/>
    <col min="14766" max="14766" width="8.125" style="74" bestFit="1" customWidth="1"/>
    <col min="14767" max="14768" width="9" style="74" bestFit="1" customWidth="1"/>
    <col min="14769" max="14769" width="9.625" style="74" bestFit="1" customWidth="1"/>
    <col min="14770" max="14770" width="8.125" style="74" bestFit="1" customWidth="1"/>
    <col min="14771" max="14772" width="9" style="74" bestFit="1" customWidth="1"/>
    <col min="14773" max="14773" width="9.625" style="74" bestFit="1" customWidth="1"/>
    <col min="14774" max="14774" width="8.125" style="74" bestFit="1" customWidth="1"/>
    <col min="14775" max="14778" width="9.125" style="74" customWidth="1"/>
    <col min="14779" max="14780" width="9" style="74" bestFit="1" customWidth="1"/>
    <col min="14781" max="14781" width="9.625" style="74" bestFit="1" customWidth="1"/>
    <col min="14782" max="14782" width="8.125" style="74" bestFit="1" customWidth="1"/>
    <col min="14783" max="14783" width="9.875" style="74" bestFit="1" customWidth="1"/>
    <col min="14784" max="14785" width="11.625" style="74" bestFit="1" customWidth="1"/>
    <col min="14786" max="14786" width="10.125" style="74" bestFit="1" customWidth="1"/>
    <col min="14787" max="14804" width="9.125" style="74" customWidth="1"/>
    <col min="14805" max="14813" width="5.125" style="74"/>
    <col min="14814" max="14814" width="5.625" style="74" bestFit="1" customWidth="1"/>
    <col min="14815" max="14815" width="50.75" style="74" customWidth="1"/>
    <col min="14816" max="14816" width="9.875" style="74" customWidth="1"/>
    <col min="14817" max="14817" width="11.625" style="74" bestFit="1" customWidth="1"/>
    <col min="14818" max="14818" width="11.625" style="74" customWidth="1"/>
    <col min="14819" max="14819" width="10.125" style="74" customWidth="1"/>
    <col min="14820" max="14820" width="9.875" style="74" bestFit="1" customWidth="1"/>
    <col min="14821" max="14822" width="11.625" style="74" bestFit="1" customWidth="1"/>
    <col min="14823" max="14823" width="10.125" style="74" bestFit="1" customWidth="1"/>
    <col min="14824" max="14824" width="9.875" style="74" bestFit="1" customWidth="1"/>
    <col min="14825" max="14826" width="11.625" style="74" bestFit="1" customWidth="1"/>
    <col min="14827" max="14827" width="10.125" style="74" bestFit="1" customWidth="1"/>
    <col min="14828" max="14828" width="9.875" style="74" bestFit="1" customWidth="1"/>
    <col min="14829" max="14830" width="11.625" style="74" bestFit="1" customWidth="1"/>
    <col min="14831" max="14831" width="10.125" style="74" bestFit="1" customWidth="1"/>
    <col min="14832" max="14832" width="11.125" style="74" customWidth="1"/>
    <col min="14833" max="14833" width="13.125" style="74" customWidth="1"/>
    <col min="14834" max="14834" width="9.875" style="74" bestFit="1" customWidth="1"/>
    <col min="14835" max="14836" width="11.625" style="74" bestFit="1" customWidth="1"/>
    <col min="14837" max="14837" width="10.125" style="74" bestFit="1" customWidth="1"/>
    <col min="14838" max="14838" width="9.875" style="74" bestFit="1" customWidth="1"/>
    <col min="14839" max="14840" width="11.625" style="74" bestFit="1" customWidth="1"/>
    <col min="14841" max="14841" width="10.125" style="74" bestFit="1" customWidth="1"/>
    <col min="14842" max="14842" width="9.875" style="74" bestFit="1" customWidth="1"/>
    <col min="14843" max="14844" width="11.625" style="74" bestFit="1" customWidth="1"/>
    <col min="14845" max="14845" width="10.125" style="74" bestFit="1" customWidth="1"/>
    <col min="14846" max="14846" width="9.875" style="74" bestFit="1" customWidth="1"/>
    <col min="14847" max="14848" width="11.625" style="74" bestFit="1" customWidth="1"/>
    <col min="14849" max="14849" width="10.125" style="74" bestFit="1" customWidth="1"/>
    <col min="14850" max="14850" width="13.125" style="74" customWidth="1"/>
    <col min="14851" max="14851" width="13" style="74" customWidth="1"/>
    <col min="14852" max="14852" width="11.625" style="74" customWidth="1"/>
    <col min="14853" max="14853" width="8.75" style="74" customWidth="1"/>
    <col min="14854" max="14988" width="9.125" style="74" customWidth="1"/>
    <col min="14989" max="14989" width="5.625" style="74" bestFit="1" customWidth="1"/>
    <col min="14990" max="14990" width="50.75" style="74" customWidth="1"/>
    <col min="14991" max="14994" width="9.125" style="74" customWidth="1"/>
    <col min="14995" max="14996" width="12.75" style="74" bestFit="1" customWidth="1"/>
    <col min="14997" max="14997" width="11.625" style="74" bestFit="1" customWidth="1"/>
    <col min="14998" max="14998" width="8.125" style="74" bestFit="1" customWidth="1"/>
    <col min="14999" max="15000" width="9.875" style="74" bestFit="1" customWidth="1"/>
    <col min="15001" max="15001" width="9.625" style="74" bestFit="1" customWidth="1"/>
    <col min="15002" max="15002" width="8.125" style="74" bestFit="1" customWidth="1"/>
    <col min="15003" max="15004" width="9" style="74" bestFit="1" customWidth="1"/>
    <col min="15005" max="15005" width="9.625" style="74" bestFit="1" customWidth="1"/>
    <col min="15006" max="15006" width="8.125" style="74" bestFit="1" customWidth="1"/>
    <col min="15007" max="15008" width="9" style="74" bestFit="1" customWidth="1"/>
    <col min="15009" max="15009" width="9.625" style="74" bestFit="1" customWidth="1"/>
    <col min="15010" max="15010" width="8.125" style="74" bestFit="1" customWidth="1"/>
    <col min="15011" max="15012" width="14" style="74" bestFit="1" customWidth="1"/>
    <col min="15013" max="15013" width="12.75" style="74" bestFit="1" customWidth="1"/>
    <col min="15014" max="15014" width="8.625" style="74" bestFit="1" customWidth="1"/>
    <col min="15015" max="15016" width="14" style="74" bestFit="1" customWidth="1"/>
    <col min="15017" max="15017" width="12.75" style="74" bestFit="1" customWidth="1"/>
    <col min="15018" max="15018" width="8.625" style="74" bestFit="1" customWidth="1"/>
    <col min="15019" max="15020" width="9" style="74" bestFit="1" customWidth="1"/>
    <col min="15021" max="15021" width="9.625" style="74" bestFit="1" customWidth="1"/>
    <col min="15022" max="15022" width="8.125" style="74" bestFit="1" customWidth="1"/>
    <col min="15023" max="15024" width="9" style="74" bestFit="1" customWidth="1"/>
    <col min="15025" max="15025" width="9.625" style="74" bestFit="1" customWidth="1"/>
    <col min="15026" max="15026" width="8.125" style="74" bestFit="1" customWidth="1"/>
    <col min="15027" max="15028" width="9" style="74" bestFit="1" customWidth="1"/>
    <col min="15029" max="15029" width="9.625" style="74" bestFit="1" customWidth="1"/>
    <col min="15030" max="15030" width="8.125" style="74" bestFit="1" customWidth="1"/>
    <col min="15031" max="15034" width="9.125" style="74" customWidth="1"/>
    <col min="15035" max="15036" width="9" style="74" bestFit="1" customWidth="1"/>
    <col min="15037" max="15037" width="9.625" style="74" bestFit="1" customWidth="1"/>
    <col min="15038" max="15038" width="8.125" style="74" bestFit="1" customWidth="1"/>
    <col min="15039" max="15039" width="9.875" style="74" bestFit="1" customWidth="1"/>
    <col min="15040" max="15041" width="11.625" style="74" bestFit="1" customWidth="1"/>
    <col min="15042" max="15042" width="10.125" style="74" bestFit="1" customWidth="1"/>
    <col min="15043" max="15060" width="9.125" style="74" customWidth="1"/>
    <col min="15061" max="15069" width="5.125" style="74"/>
    <col min="15070" max="15070" width="5.625" style="74" bestFit="1" customWidth="1"/>
    <col min="15071" max="15071" width="50.75" style="74" customWidth="1"/>
    <col min="15072" max="15072" width="9.875" style="74" customWidth="1"/>
    <col min="15073" max="15073" width="11.625" style="74" bestFit="1" customWidth="1"/>
    <col min="15074" max="15074" width="11.625" style="74" customWidth="1"/>
    <col min="15075" max="15075" width="10.125" style="74" customWidth="1"/>
    <col min="15076" max="15076" width="9.875" style="74" bestFit="1" customWidth="1"/>
    <col min="15077" max="15078" width="11.625" style="74" bestFit="1" customWidth="1"/>
    <col min="15079" max="15079" width="10.125" style="74" bestFit="1" customWidth="1"/>
    <col min="15080" max="15080" width="9.875" style="74" bestFit="1" customWidth="1"/>
    <col min="15081" max="15082" width="11.625" style="74" bestFit="1" customWidth="1"/>
    <col min="15083" max="15083" width="10.125" style="74" bestFit="1" customWidth="1"/>
    <col min="15084" max="15084" width="9.875" style="74" bestFit="1" customWidth="1"/>
    <col min="15085" max="15086" width="11.625" style="74" bestFit="1" customWidth="1"/>
    <col min="15087" max="15087" width="10.125" style="74" bestFit="1" customWidth="1"/>
    <col min="15088" max="15088" width="11.125" style="74" customWidth="1"/>
    <col min="15089" max="15089" width="13.125" style="74" customWidth="1"/>
    <col min="15090" max="15090" width="9.875" style="74" bestFit="1" customWidth="1"/>
    <col min="15091" max="15092" width="11.625" style="74" bestFit="1" customWidth="1"/>
    <col min="15093" max="15093" width="10.125" style="74" bestFit="1" customWidth="1"/>
    <col min="15094" max="15094" width="9.875" style="74" bestFit="1" customWidth="1"/>
    <col min="15095" max="15096" width="11.625" style="74" bestFit="1" customWidth="1"/>
    <col min="15097" max="15097" width="10.125" style="74" bestFit="1" customWidth="1"/>
    <col min="15098" max="15098" width="9.875" style="74" bestFit="1" customWidth="1"/>
    <col min="15099" max="15100" width="11.625" style="74" bestFit="1" customWidth="1"/>
    <col min="15101" max="15101" width="10.125" style="74" bestFit="1" customWidth="1"/>
    <col min="15102" max="15102" width="9.875" style="74" bestFit="1" customWidth="1"/>
    <col min="15103" max="15104" width="11.625" style="74" bestFit="1" customWidth="1"/>
    <col min="15105" max="15105" width="10.125" style="74" bestFit="1" customWidth="1"/>
    <col min="15106" max="15106" width="13.125" style="74" customWidth="1"/>
    <col min="15107" max="15107" width="13" style="74" customWidth="1"/>
    <col min="15108" max="15108" width="11.625" style="74" customWidth="1"/>
    <col min="15109" max="15109" width="8.75" style="74" customWidth="1"/>
    <col min="15110" max="15244" width="9.125" style="74" customWidth="1"/>
    <col min="15245" max="15245" width="5.625" style="74" bestFit="1" customWidth="1"/>
    <col min="15246" max="15246" width="50.75" style="74" customWidth="1"/>
    <col min="15247" max="15250" width="9.125" style="74" customWidth="1"/>
    <col min="15251" max="15252" width="12.75" style="74" bestFit="1" customWidth="1"/>
    <col min="15253" max="15253" width="11.625" style="74" bestFit="1" customWidth="1"/>
    <col min="15254" max="15254" width="8.125" style="74" bestFit="1" customWidth="1"/>
    <col min="15255" max="15256" width="9.875" style="74" bestFit="1" customWidth="1"/>
    <col min="15257" max="15257" width="9.625" style="74" bestFit="1" customWidth="1"/>
    <col min="15258" max="15258" width="8.125" style="74" bestFit="1" customWidth="1"/>
    <col min="15259" max="15260" width="9" style="74" bestFit="1" customWidth="1"/>
    <col min="15261" max="15261" width="9.625" style="74" bestFit="1" customWidth="1"/>
    <col min="15262" max="15262" width="8.125" style="74" bestFit="1" customWidth="1"/>
    <col min="15263" max="15264" width="9" style="74" bestFit="1" customWidth="1"/>
    <col min="15265" max="15265" width="9.625" style="74" bestFit="1" customWidth="1"/>
    <col min="15266" max="15266" width="8.125" style="74" bestFit="1" customWidth="1"/>
    <col min="15267" max="15268" width="14" style="74" bestFit="1" customWidth="1"/>
    <col min="15269" max="15269" width="12.75" style="74" bestFit="1" customWidth="1"/>
    <col min="15270" max="15270" width="8.625" style="74" bestFit="1" customWidth="1"/>
    <col min="15271" max="15272" width="14" style="74" bestFit="1" customWidth="1"/>
    <col min="15273" max="15273" width="12.75" style="74" bestFit="1" customWidth="1"/>
    <col min="15274" max="15274" width="8.625" style="74" bestFit="1" customWidth="1"/>
    <col min="15275" max="15276" width="9" style="74" bestFit="1" customWidth="1"/>
    <col min="15277" max="15277" width="9.625" style="74" bestFit="1" customWidth="1"/>
    <col min="15278" max="15278" width="8.125" style="74" bestFit="1" customWidth="1"/>
    <col min="15279" max="15280" width="9" style="74" bestFit="1" customWidth="1"/>
    <col min="15281" max="15281" width="9.625" style="74" bestFit="1" customWidth="1"/>
    <col min="15282" max="15282" width="8.125" style="74" bestFit="1" customWidth="1"/>
    <col min="15283" max="15284" width="9" style="74" bestFit="1" customWidth="1"/>
    <col min="15285" max="15285" width="9.625" style="74" bestFit="1" customWidth="1"/>
    <col min="15286" max="15286" width="8.125" style="74" bestFit="1" customWidth="1"/>
    <col min="15287" max="15290" width="9.125" style="74" customWidth="1"/>
    <col min="15291" max="15292" width="9" style="74" bestFit="1" customWidth="1"/>
    <col min="15293" max="15293" width="9.625" style="74" bestFit="1" customWidth="1"/>
    <col min="15294" max="15294" width="8.125" style="74" bestFit="1" customWidth="1"/>
    <col min="15295" max="15295" width="9.875" style="74" bestFit="1" customWidth="1"/>
    <col min="15296" max="15297" width="11.625" style="74" bestFit="1" customWidth="1"/>
    <col min="15298" max="15298" width="10.125" style="74" bestFit="1" customWidth="1"/>
    <col min="15299" max="15316" width="9.125" style="74" customWidth="1"/>
    <col min="15317" max="15325" width="5.125" style="74"/>
    <col min="15326" max="15326" width="5.625" style="74" bestFit="1" customWidth="1"/>
    <col min="15327" max="15327" width="50.75" style="74" customWidth="1"/>
    <col min="15328" max="15328" width="9.875" style="74" customWidth="1"/>
    <col min="15329" max="15329" width="11.625" style="74" bestFit="1" customWidth="1"/>
    <col min="15330" max="15330" width="11.625" style="74" customWidth="1"/>
    <col min="15331" max="15331" width="10.125" style="74" customWidth="1"/>
    <col min="15332" max="15332" width="9.875" style="74" bestFit="1" customWidth="1"/>
    <col min="15333" max="15334" width="11.625" style="74" bestFit="1" customWidth="1"/>
    <col min="15335" max="15335" width="10.125" style="74" bestFit="1" customWidth="1"/>
    <col min="15336" max="15336" width="9.875" style="74" bestFit="1" customWidth="1"/>
    <col min="15337" max="15338" width="11.625" style="74" bestFit="1" customWidth="1"/>
    <col min="15339" max="15339" width="10.125" style="74" bestFit="1" customWidth="1"/>
    <col min="15340" max="15340" width="9.875" style="74" bestFit="1" customWidth="1"/>
    <col min="15341" max="15342" width="11.625" style="74" bestFit="1" customWidth="1"/>
    <col min="15343" max="15343" width="10.125" style="74" bestFit="1" customWidth="1"/>
    <col min="15344" max="15344" width="11.125" style="74" customWidth="1"/>
    <col min="15345" max="15345" width="13.125" style="74" customWidth="1"/>
    <col min="15346" max="15346" width="9.875" style="74" bestFit="1" customWidth="1"/>
    <col min="15347" max="15348" width="11.625" style="74" bestFit="1" customWidth="1"/>
    <col min="15349" max="15349" width="10.125" style="74" bestFit="1" customWidth="1"/>
    <col min="15350" max="15350" width="9.875" style="74" bestFit="1" customWidth="1"/>
    <col min="15351" max="15352" width="11.625" style="74" bestFit="1" customWidth="1"/>
    <col min="15353" max="15353" width="10.125" style="74" bestFit="1" customWidth="1"/>
    <col min="15354" max="15354" width="9.875" style="74" bestFit="1" customWidth="1"/>
    <col min="15355" max="15356" width="11.625" style="74" bestFit="1" customWidth="1"/>
    <col min="15357" max="15357" width="10.125" style="74" bestFit="1" customWidth="1"/>
    <col min="15358" max="15358" width="9.875" style="74" bestFit="1" customWidth="1"/>
    <col min="15359" max="15360" width="11.625" style="74" bestFit="1" customWidth="1"/>
    <col min="15361" max="15361" width="10.125" style="74" bestFit="1" customWidth="1"/>
    <col min="15362" max="15362" width="13.125" style="74" customWidth="1"/>
    <col min="15363" max="15363" width="13" style="74" customWidth="1"/>
    <col min="15364" max="15364" width="11.625" style="74" customWidth="1"/>
    <col min="15365" max="15365" width="8.75" style="74" customWidth="1"/>
    <col min="15366" max="15500" width="9.125" style="74" customWidth="1"/>
    <col min="15501" max="15501" width="5.625" style="74" bestFit="1" customWidth="1"/>
    <col min="15502" max="15502" width="50.75" style="74" customWidth="1"/>
    <col min="15503" max="15506" width="9.125" style="74" customWidth="1"/>
    <col min="15507" max="15508" width="12.75" style="74" bestFit="1" customWidth="1"/>
    <col min="15509" max="15509" width="11.625" style="74" bestFit="1" customWidth="1"/>
    <col min="15510" max="15510" width="8.125" style="74" bestFit="1" customWidth="1"/>
    <col min="15511" max="15512" width="9.875" style="74" bestFit="1" customWidth="1"/>
    <col min="15513" max="15513" width="9.625" style="74" bestFit="1" customWidth="1"/>
    <col min="15514" max="15514" width="8.125" style="74" bestFit="1" customWidth="1"/>
    <col min="15515" max="15516" width="9" style="74" bestFit="1" customWidth="1"/>
    <col min="15517" max="15517" width="9.625" style="74" bestFit="1" customWidth="1"/>
    <col min="15518" max="15518" width="8.125" style="74" bestFit="1" customWidth="1"/>
    <col min="15519" max="15520" width="9" style="74" bestFit="1" customWidth="1"/>
    <col min="15521" max="15521" width="9.625" style="74" bestFit="1" customWidth="1"/>
    <col min="15522" max="15522" width="8.125" style="74" bestFit="1" customWidth="1"/>
    <col min="15523" max="15524" width="14" style="74" bestFit="1" customWidth="1"/>
    <col min="15525" max="15525" width="12.75" style="74" bestFit="1" customWidth="1"/>
    <col min="15526" max="15526" width="8.625" style="74" bestFit="1" customWidth="1"/>
    <col min="15527" max="15528" width="14" style="74" bestFit="1" customWidth="1"/>
    <col min="15529" max="15529" width="12.75" style="74" bestFit="1" customWidth="1"/>
    <col min="15530" max="15530" width="8.625" style="74" bestFit="1" customWidth="1"/>
    <col min="15531" max="15532" width="9" style="74" bestFit="1" customWidth="1"/>
    <col min="15533" max="15533" width="9.625" style="74" bestFit="1" customWidth="1"/>
    <col min="15534" max="15534" width="8.125" style="74" bestFit="1" customWidth="1"/>
    <col min="15535" max="15536" width="9" style="74" bestFit="1" customWidth="1"/>
    <col min="15537" max="15537" width="9.625" style="74" bestFit="1" customWidth="1"/>
    <col min="15538" max="15538" width="8.125" style="74" bestFit="1" customWidth="1"/>
    <col min="15539" max="15540" width="9" style="74" bestFit="1" customWidth="1"/>
    <col min="15541" max="15541" width="9.625" style="74" bestFit="1" customWidth="1"/>
    <col min="15542" max="15542" width="8.125" style="74" bestFit="1" customWidth="1"/>
    <col min="15543" max="15546" width="9.125" style="74" customWidth="1"/>
    <col min="15547" max="15548" width="9" style="74" bestFit="1" customWidth="1"/>
    <col min="15549" max="15549" width="9.625" style="74" bestFit="1" customWidth="1"/>
    <col min="15550" max="15550" width="8.125" style="74" bestFit="1" customWidth="1"/>
    <col min="15551" max="15551" width="9.875" style="74" bestFit="1" customWidth="1"/>
    <col min="15552" max="15553" width="11.625" style="74" bestFit="1" customWidth="1"/>
    <col min="15554" max="15554" width="10.125" style="74" bestFit="1" customWidth="1"/>
    <col min="15555" max="15572" width="9.125" style="74" customWidth="1"/>
    <col min="15573" max="15581" width="5.125" style="74"/>
    <col min="15582" max="15582" width="5.625" style="74" bestFit="1" customWidth="1"/>
    <col min="15583" max="15583" width="50.75" style="74" customWidth="1"/>
    <col min="15584" max="15584" width="9.875" style="74" customWidth="1"/>
    <col min="15585" max="15585" width="11.625" style="74" bestFit="1" customWidth="1"/>
    <col min="15586" max="15586" width="11.625" style="74" customWidth="1"/>
    <col min="15587" max="15587" width="10.125" style="74" customWidth="1"/>
    <col min="15588" max="15588" width="9.875" style="74" bestFit="1" customWidth="1"/>
    <col min="15589" max="15590" width="11.625" style="74" bestFit="1" customWidth="1"/>
    <col min="15591" max="15591" width="10.125" style="74" bestFit="1" customWidth="1"/>
    <col min="15592" max="15592" width="9.875" style="74" bestFit="1" customWidth="1"/>
    <col min="15593" max="15594" width="11.625" style="74" bestFit="1" customWidth="1"/>
    <col min="15595" max="15595" width="10.125" style="74" bestFit="1" customWidth="1"/>
    <col min="15596" max="15596" width="9.875" style="74" bestFit="1" customWidth="1"/>
    <col min="15597" max="15598" width="11.625" style="74" bestFit="1" customWidth="1"/>
    <col min="15599" max="15599" width="10.125" style="74" bestFit="1" customWidth="1"/>
    <col min="15600" max="15600" width="11.125" style="74" customWidth="1"/>
    <col min="15601" max="15601" width="13.125" style="74" customWidth="1"/>
    <col min="15602" max="15602" width="9.875" style="74" bestFit="1" customWidth="1"/>
    <col min="15603" max="15604" width="11.625" style="74" bestFit="1" customWidth="1"/>
    <col min="15605" max="15605" width="10.125" style="74" bestFit="1" customWidth="1"/>
    <col min="15606" max="15606" width="9.875" style="74" bestFit="1" customWidth="1"/>
    <col min="15607" max="15608" width="11.625" style="74" bestFit="1" customWidth="1"/>
    <col min="15609" max="15609" width="10.125" style="74" bestFit="1" customWidth="1"/>
    <col min="15610" max="15610" width="9.875" style="74" bestFit="1" customWidth="1"/>
    <col min="15611" max="15612" width="11.625" style="74" bestFit="1" customWidth="1"/>
    <col min="15613" max="15613" width="10.125" style="74" bestFit="1" customWidth="1"/>
    <col min="15614" max="15614" width="9.875" style="74" bestFit="1" customWidth="1"/>
    <col min="15615" max="15616" width="11.625" style="74" bestFit="1" customWidth="1"/>
    <col min="15617" max="15617" width="10.125" style="74" bestFit="1" customWidth="1"/>
    <col min="15618" max="15618" width="13.125" style="74" customWidth="1"/>
    <col min="15619" max="15619" width="13" style="74" customWidth="1"/>
    <col min="15620" max="15620" width="11.625" style="74" customWidth="1"/>
    <col min="15621" max="15621" width="8.75" style="74" customWidth="1"/>
    <col min="15622" max="15756" width="9.125" style="74" customWidth="1"/>
    <col min="15757" max="15757" width="5.625" style="74" bestFit="1" customWidth="1"/>
    <col min="15758" max="15758" width="50.75" style="74" customWidth="1"/>
    <col min="15759" max="15762" width="9.125" style="74" customWidth="1"/>
    <col min="15763" max="15764" width="12.75" style="74" bestFit="1" customWidth="1"/>
    <col min="15765" max="15765" width="11.625" style="74" bestFit="1" customWidth="1"/>
    <col min="15766" max="15766" width="8.125" style="74" bestFit="1" customWidth="1"/>
    <col min="15767" max="15768" width="9.875" style="74" bestFit="1" customWidth="1"/>
    <col min="15769" max="15769" width="9.625" style="74" bestFit="1" customWidth="1"/>
    <col min="15770" max="15770" width="8.125" style="74" bestFit="1" customWidth="1"/>
    <col min="15771" max="15772" width="9" style="74" bestFit="1" customWidth="1"/>
    <col min="15773" max="15773" width="9.625" style="74" bestFit="1" customWidth="1"/>
    <col min="15774" max="15774" width="8.125" style="74" bestFit="1" customWidth="1"/>
    <col min="15775" max="15776" width="9" style="74" bestFit="1" customWidth="1"/>
    <col min="15777" max="15777" width="9.625" style="74" bestFit="1" customWidth="1"/>
    <col min="15778" max="15778" width="8.125" style="74" bestFit="1" customWidth="1"/>
    <col min="15779" max="15780" width="14" style="74" bestFit="1" customWidth="1"/>
    <col min="15781" max="15781" width="12.75" style="74" bestFit="1" customWidth="1"/>
    <col min="15782" max="15782" width="8.625" style="74" bestFit="1" customWidth="1"/>
    <col min="15783" max="15784" width="14" style="74" bestFit="1" customWidth="1"/>
    <col min="15785" max="15785" width="12.75" style="74" bestFit="1" customWidth="1"/>
    <col min="15786" max="15786" width="8.625" style="74" bestFit="1" customWidth="1"/>
    <col min="15787" max="15788" width="9" style="74" bestFit="1" customWidth="1"/>
    <col min="15789" max="15789" width="9.625" style="74" bestFit="1" customWidth="1"/>
    <col min="15790" max="15790" width="8.125" style="74" bestFit="1" customWidth="1"/>
    <col min="15791" max="15792" width="9" style="74" bestFit="1" customWidth="1"/>
    <col min="15793" max="15793" width="9.625" style="74" bestFit="1" customWidth="1"/>
    <col min="15794" max="15794" width="8.125" style="74" bestFit="1" customWidth="1"/>
    <col min="15795" max="15796" width="9" style="74" bestFit="1" customWidth="1"/>
    <col min="15797" max="15797" width="9.625" style="74" bestFit="1" customWidth="1"/>
    <col min="15798" max="15798" width="8.125" style="74" bestFit="1" customWidth="1"/>
    <col min="15799" max="15802" width="9.125" style="74" customWidth="1"/>
    <col min="15803" max="15804" width="9" style="74" bestFit="1" customWidth="1"/>
    <col min="15805" max="15805" width="9.625" style="74" bestFit="1" customWidth="1"/>
    <col min="15806" max="15806" width="8.125" style="74" bestFit="1" customWidth="1"/>
    <col min="15807" max="15807" width="9.875" style="74" bestFit="1" customWidth="1"/>
    <col min="15808" max="15809" width="11.625" style="74" bestFit="1" customWidth="1"/>
    <col min="15810" max="15810" width="10.125" style="74" bestFit="1" customWidth="1"/>
    <col min="15811" max="15828" width="9.125" style="74" customWidth="1"/>
    <col min="15829" max="15837" width="5.125" style="74"/>
    <col min="15838" max="15838" width="5.625" style="74" bestFit="1" customWidth="1"/>
    <col min="15839" max="15839" width="50.75" style="74" customWidth="1"/>
    <col min="15840" max="15840" width="9.875" style="74" customWidth="1"/>
    <col min="15841" max="15841" width="11.625" style="74" bestFit="1" customWidth="1"/>
    <col min="15842" max="15842" width="11.625" style="74" customWidth="1"/>
    <col min="15843" max="15843" width="10.125" style="74" customWidth="1"/>
    <col min="15844" max="15844" width="9.875" style="74" bestFit="1" customWidth="1"/>
    <col min="15845" max="15846" width="11.625" style="74" bestFit="1" customWidth="1"/>
    <col min="15847" max="15847" width="10.125" style="74" bestFit="1" customWidth="1"/>
    <col min="15848" max="15848" width="9.875" style="74" bestFit="1" customWidth="1"/>
    <col min="15849" max="15850" width="11.625" style="74" bestFit="1" customWidth="1"/>
    <col min="15851" max="15851" width="10.125" style="74" bestFit="1" customWidth="1"/>
    <col min="15852" max="15852" width="9.875" style="74" bestFit="1" customWidth="1"/>
    <col min="15853" max="15854" width="11.625" style="74" bestFit="1" customWidth="1"/>
    <col min="15855" max="15855" width="10.125" style="74" bestFit="1" customWidth="1"/>
    <col min="15856" max="15856" width="11.125" style="74" customWidth="1"/>
    <col min="15857" max="15857" width="13.125" style="74" customWidth="1"/>
    <col min="15858" max="15858" width="9.875" style="74" bestFit="1" customWidth="1"/>
    <col min="15859" max="15860" width="11.625" style="74" bestFit="1" customWidth="1"/>
    <col min="15861" max="15861" width="10.125" style="74" bestFit="1" customWidth="1"/>
    <col min="15862" max="15862" width="9.875" style="74" bestFit="1" customWidth="1"/>
    <col min="15863" max="15864" width="11.625" style="74" bestFit="1" customWidth="1"/>
    <col min="15865" max="15865" width="10.125" style="74" bestFit="1" customWidth="1"/>
    <col min="15866" max="15866" width="9.875" style="74" bestFit="1" customWidth="1"/>
    <col min="15867" max="15868" width="11.625" style="74" bestFit="1" customWidth="1"/>
    <col min="15869" max="15869" width="10.125" style="74" bestFit="1" customWidth="1"/>
    <col min="15870" max="15870" width="9.875" style="74" bestFit="1" customWidth="1"/>
    <col min="15871" max="15872" width="11.625" style="74" bestFit="1" customWidth="1"/>
    <col min="15873" max="15873" width="10.125" style="74" bestFit="1" customWidth="1"/>
    <col min="15874" max="15874" width="13.125" style="74" customWidth="1"/>
    <col min="15875" max="15875" width="13" style="74" customWidth="1"/>
    <col min="15876" max="15876" width="11.625" style="74" customWidth="1"/>
    <col min="15877" max="15877" width="8.75" style="74" customWidth="1"/>
    <col min="15878" max="16012" width="9.125" style="74" customWidth="1"/>
    <col min="16013" max="16013" width="5.625" style="74" bestFit="1" customWidth="1"/>
    <col min="16014" max="16014" width="50.75" style="74" customWidth="1"/>
    <col min="16015" max="16018" width="9.125" style="74" customWidth="1"/>
    <col min="16019" max="16020" width="12.75" style="74" bestFit="1" customWidth="1"/>
    <col min="16021" max="16021" width="11.625" style="74" bestFit="1" customWidth="1"/>
    <col min="16022" max="16022" width="8.125" style="74" bestFit="1" customWidth="1"/>
    <col min="16023" max="16024" width="9.875" style="74" bestFit="1" customWidth="1"/>
    <col min="16025" max="16025" width="9.625" style="74" bestFit="1" customWidth="1"/>
    <col min="16026" max="16026" width="8.125" style="74" bestFit="1" customWidth="1"/>
    <col min="16027" max="16028" width="9" style="74" bestFit="1" customWidth="1"/>
    <col min="16029" max="16029" width="9.625" style="74" bestFit="1" customWidth="1"/>
    <col min="16030" max="16030" width="8.125" style="74" bestFit="1" customWidth="1"/>
    <col min="16031" max="16032" width="9" style="74" bestFit="1" customWidth="1"/>
    <col min="16033" max="16033" width="9.625" style="74" bestFit="1" customWidth="1"/>
    <col min="16034" max="16034" width="8.125" style="74" bestFit="1" customWidth="1"/>
    <col min="16035" max="16036" width="14" style="74" bestFit="1" customWidth="1"/>
    <col min="16037" max="16037" width="12.75" style="74" bestFit="1" customWidth="1"/>
    <col min="16038" max="16038" width="8.625" style="74" bestFit="1" customWidth="1"/>
    <col min="16039" max="16040" width="14" style="74" bestFit="1" customWidth="1"/>
    <col min="16041" max="16041" width="12.75" style="74" bestFit="1" customWidth="1"/>
    <col min="16042" max="16042" width="8.625" style="74" bestFit="1" customWidth="1"/>
    <col min="16043" max="16044" width="9" style="74" bestFit="1" customWidth="1"/>
    <col min="16045" max="16045" width="9.625" style="74" bestFit="1" customWidth="1"/>
    <col min="16046" max="16046" width="8.125" style="74" bestFit="1" customWidth="1"/>
    <col min="16047" max="16048" width="9" style="74" bestFit="1" customWidth="1"/>
    <col min="16049" max="16049" width="9.625" style="74" bestFit="1" customWidth="1"/>
    <col min="16050" max="16050" width="8.125" style="74" bestFit="1" customWidth="1"/>
    <col min="16051" max="16052" width="9" style="74" bestFit="1" customWidth="1"/>
    <col min="16053" max="16053" width="9.625" style="74" bestFit="1" customWidth="1"/>
    <col min="16054" max="16054" width="8.125" style="74" bestFit="1" customWidth="1"/>
    <col min="16055" max="16058" width="9.125" style="74" customWidth="1"/>
    <col min="16059" max="16060" width="9" style="74" bestFit="1" customWidth="1"/>
    <col min="16061" max="16061" width="9.625" style="74" bestFit="1" customWidth="1"/>
    <col min="16062" max="16062" width="8.125" style="74" bestFit="1" customWidth="1"/>
    <col min="16063" max="16063" width="9.875" style="74" bestFit="1" customWidth="1"/>
    <col min="16064" max="16065" width="11.625" style="74" bestFit="1" customWidth="1"/>
    <col min="16066" max="16066" width="10.125" style="74" bestFit="1" customWidth="1"/>
    <col min="16067" max="16084" width="9.125" style="74" customWidth="1"/>
    <col min="16085" max="16093" width="5.125" style="74"/>
    <col min="16094" max="16094" width="5.625" style="74" bestFit="1" customWidth="1"/>
    <col min="16095" max="16095" width="50.75" style="74" customWidth="1"/>
    <col min="16096" max="16096" width="9.875" style="74" customWidth="1"/>
    <col min="16097" max="16097" width="11.625" style="74" bestFit="1" customWidth="1"/>
    <col min="16098" max="16098" width="11.625" style="74" customWidth="1"/>
    <col min="16099" max="16099" width="10.125" style="74" customWidth="1"/>
    <col min="16100" max="16100" width="9.875" style="74" bestFit="1" customWidth="1"/>
    <col min="16101" max="16102" width="11.625" style="74" bestFit="1" customWidth="1"/>
    <col min="16103" max="16103" width="10.125" style="74" bestFit="1" customWidth="1"/>
    <col min="16104" max="16104" width="9.875" style="74" bestFit="1" customWidth="1"/>
    <col min="16105" max="16106" width="11.625" style="74" bestFit="1" customWidth="1"/>
    <col min="16107" max="16107" width="10.125" style="74" bestFit="1" customWidth="1"/>
    <col min="16108" max="16108" width="9.875" style="74" bestFit="1" customWidth="1"/>
    <col min="16109" max="16110" width="11.625" style="74" bestFit="1" customWidth="1"/>
    <col min="16111" max="16111" width="10.125" style="74" bestFit="1" customWidth="1"/>
    <col min="16112" max="16112" width="11.125" style="74" customWidth="1"/>
    <col min="16113" max="16113" width="13.125" style="74" customWidth="1"/>
    <col min="16114" max="16114" width="9.875" style="74" bestFit="1" customWidth="1"/>
    <col min="16115" max="16116" width="11.625" style="74" bestFit="1" customWidth="1"/>
    <col min="16117" max="16117" width="10.125" style="74" bestFit="1" customWidth="1"/>
    <col min="16118" max="16118" width="9.875" style="74" bestFit="1" customWidth="1"/>
    <col min="16119" max="16120" width="11.625" style="74" bestFit="1" customWidth="1"/>
    <col min="16121" max="16121" width="10.125" style="74" bestFit="1" customWidth="1"/>
    <col min="16122" max="16122" width="9.875" style="74" bestFit="1" customWidth="1"/>
    <col min="16123" max="16124" width="11.625" style="74" bestFit="1" customWidth="1"/>
    <col min="16125" max="16125" width="10.125" style="74" bestFit="1" customWidth="1"/>
    <col min="16126" max="16126" width="9.875" style="74" bestFit="1" customWidth="1"/>
    <col min="16127" max="16128" width="11.625" style="74" bestFit="1" customWidth="1"/>
    <col min="16129" max="16129" width="10.125" style="74" bestFit="1" customWidth="1"/>
    <col min="16130" max="16130" width="13.125" style="74" customWidth="1"/>
    <col min="16131" max="16131" width="13" style="74" customWidth="1"/>
    <col min="16132" max="16132" width="11.625" style="74" customWidth="1"/>
    <col min="16133" max="16133" width="8.75" style="74" customWidth="1"/>
    <col min="16134" max="16268" width="9.125" style="74" customWidth="1"/>
    <col min="16269" max="16269" width="5.625" style="74" bestFit="1" customWidth="1"/>
    <col min="16270" max="16270" width="50.75" style="74" customWidth="1"/>
    <col min="16271" max="16274" width="9.125" style="74" customWidth="1"/>
    <col min="16275" max="16276" width="12.75" style="74" bestFit="1" customWidth="1"/>
    <col min="16277" max="16277" width="11.625" style="74" bestFit="1" customWidth="1"/>
    <col min="16278" max="16278" width="8.125" style="74" bestFit="1" customWidth="1"/>
    <col min="16279" max="16280" width="9.875" style="74" bestFit="1" customWidth="1"/>
    <col min="16281" max="16281" width="9.625" style="74" bestFit="1" customWidth="1"/>
    <col min="16282" max="16282" width="8.125" style="74" bestFit="1" customWidth="1"/>
    <col min="16283" max="16284" width="9" style="74" bestFit="1" customWidth="1"/>
    <col min="16285" max="16285" width="9.625" style="74" bestFit="1" customWidth="1"/>
    <col min="16286" max="16286" width="8.125" style="74" bestFit="1" customWidth="1"/>
    <col min="16287" max="16288" width="9" style="74" bestFit="1" customWidth="1"/>
    <col min="16289" max="16289" width="9.625" style="74" bestFit="1" customWidth="1"/>
    <col min="16290" max="16290" width="8.125" style="74" bestFit="1" customWidth="1"/>
    <col min="16291" max="16292" width="14" style="74" bestFit="1" customWidth="1"/>
    <col min="16293" max="16293" width="12.75" style="74" bestFit="1" customWidth="1"/>
    <col min="16294" max="16294" width="8.625" style="74" bestFit="1" customWidth="1"/>
    <col min="16295" max="16296" width="14" style="74" bestFit="1" customWidth="1"/>
    <col min="16297" max="16297" width="12.75" style="74" bestFit="1" customWidth="1"/>
    <col min="16298" max="16298" width="8.625" style="74" bestFit="1" customWidth="1"/>
    <col min="16299" max="16300" width="9" style="74" bestFit="1" customWidth="1"/>
    <col min="16301" max="16301" width="9.625" style="74" bestFit="1" customWidth="1"/>
    <col min="16302" max="16302" width="8.125" style="74" bestFit="1" customWidth="1"/>
    <col min="16303" max="16304" width="9" style="74" bestFit="1" customWidth="1"/>
    <col min="16305" max="16305" width="9.625" style="74" bestFit="1" customWidth="1"/>
    <col min="16306" max="16306" width="8.125" style="74" bestFit="1" customWidth="1"/>
    <col min="16307" max="16308" width="9" style="74" bestFit="1" customWidth="1"/>
    <col min="16309" max="16309" width="9.625" style="74" bestFit="1" customWidth="1"/>
    <col min="16310" max="16310" width="8.125" style="74" bestFit="1" customWidth="1"/>
    <col min="16311" max="16314" width="9.125" style="74" customWidth="1"/>
    <col min="16315" max="16316" width="9" style="74" bestFit="1" customWidth="1"/>
    <col min="16317" max="16317" width="9.625" style="74" bestFit="1" customWidth="1"/>
    <col min="16318" max="16318" width="8.125" style="74" bestFit="1" customWidth="1"/>
    <col min="16319" max="16319" width="9.875" style="74" bestFit="1" customWidth="1"/>
    <col min="16320" max="16321" width="11.625" style="74" bestFit="1" customWidth="1"/>
    <col min="16322" max="16322" width="10.125" style="74" bestFit="1" customWidth="1"/>
    <col min="16323" max="16340" width="9.125" style="74" customWidth="1"/>
    <col min="16341" max="16384" width="5.125" style="74"/>
  </cols>
  <sheetData>
    <row r="1" spans="1:12" s="72" customFormat="1" ht="33" customHeight="1" x14ac:dyDescent="0.2">
      <c r="A1" s="118" t="s">
        <v>74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2" s="72" customFormat="1" ht="33" customHeight="1" x14ac:dyDescent="0.2">
      <c r="A2" s="119" t="s">
        <v>2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2" ht="42" customHeight="1" x14ac:dyDescent="0.2">
      <c r="A3" s="120" t="s">
        <v>75</v>
      </c>
      <c r="B3" s="73" t="s">
        <v>76</v>
      </c>
      <c r="C3" s="122" t="s">
        <v>77</v>
      </c>
      <c r="D3" s="123"/>
      <c r="E3" s="123"/>
      <c r="F3" s="124"/>
      <c r="G3" s="125" t="s">
        <v>78</v>
      </c>
      <c r="H3" s="125" t="s">
        <v>79</v>
      </c>
      <c r="I3" s="127" t="s">
        <v>80</v>
      </c>
      <c r="J3" s="125" t="s">
        <v>81</v>
      </c>
      <c r="K3" s="129" t="s">
        <v>82</v>
      </c>
    </row>
    <row r="4" spans="1:12" s="77" customFormat="1" ht="144" x14ac:dyDescent="0.2">
      <c r="A4" s="121"/>
      <c r="B4" s="75" t="s">
        <v>83</v>
      </c>
      <c r="C4" s="75" t="s">
        <v>84</v>
      </c>
      <c r="D4" s="75" t="s">
        <v>85</v>
      </c>
      <c r="E4" s="75" t="s">
        <v>86</v>
      </c>
      <c r="F4" s="75" t="s">
        <v>87</v>
      </c>
      <c r="G4" s="126"/>
      <c r="H4" s="126"/>
      <c r="I4" s="128"/>
      <c r="J4" s="126"/>
      <c r="K4" s="129"/>
      <c r="L4" s="76"/>
    </row>
    <row r="5" spans="1:12" x14ac:dyDescent="0.2">
      <c r="A5" s="78" t="s">
        <v>5</v>
      </c>
      <c r="B5" s="79">
        <f>B6+B23</f>
        <v>942000</v>
      </c>
      <c r="C5" s="79">
        <f t="shared" ref="C5:K5" si="0">C6+C23</f>
        <v>290000</v>
      </c>
      <c r="D5" s="79">
        <f t="shared" si="0"/>
        <v>190000</v>
      </c>
      <c r="E5" s="79">
        <f t="shared" si="0"/>
        <v>1120000</v>
      </c>
      <c r="F5" s="79">
        <f t="shared" si="0"/>
        <v>1600000</v>
      </c>
      <c r="G5" s="79">
        <f>G6+G23</f>
        <v>1635000</v>
      </c>
      <c r="H5" s="79">
        <f t="shared" si="0"/>
        <v>1329000</v>
      </c>
      <c r="I5" s="79">
        <f t="shared" si="0"/>
        <v>719000</v>
      </c>
      <c r="J5" s="79">
        <f t="shared" si="0"/>
        <v>1600000</v>
      </c>
      <c r="K5" s="79">
        <f t="shared" si="0"/>
        <v>7825000</v>
      </c>
    </row>
    <row r="6" spans="1:12" x14ac:dyDescent="0.2">
      <c r="A6" s="80" t="s">
        <v>27</v>
      </c>
      <c r="B6" s="80">
        <f>B7</f>
        <v>942000</v>
      </c>
      <c r="C6" s="80">
        <f t="shared" ref="C6:K6" si="1">C7</f>
        <v>290000</v>
      </c>
      <c r="D6" s="80">
        <f t="shared" si="1"/>
        <v>190000</v>
      </c>
      <c r="E6" s="80">
        <f t="shared" si="1"/>
        <v>1120000</v>
      </c>
      <c r="F6" s="80">
        <f t="shared" si="1"/>
        <v>1600000</v>
      </c>
      <c r="G6" s="80">
        <f t="shared" si="1"/>
        <v>1635000</v>
      </c>
      <c r="H6" s="80">
        <f t="shared" si="1"/>
        <v>1258500</v>
      </c>
      <c r="I6" s="80">
        <f t="shared" si="1"/>
        <v>719000</v>
      </c>
      <c r="J6" s="80">
        <f t="shared" si="1"/>
        <v>1600000</v>
      </c>
      <c r="K6" s="80">
        <f t="shared" si="1"/>
        <v>7754500</v>
      </c>
    </row>
    <row r="7" spans="1:12" x14ac:dyDescent="0.2">
      <c r="A7" s="81" t="s">
        <v>88</v>
      </c>
      <c r="B7" s="81">
        <f t="shared" ref="B7:K7" si="2">B8+B10+B16</f>
        <v>942000</v>
      </c>
      <c r="C7" s="81">
        <f t="shared" si="2"/>
        <v>290000</v>
      </c>
      <c r="D7" s="81">
        <f t="shared" si="2"/>
        <v>190000</v>
      </c>
      <c r="E7" s="81">
        <f t="shared" si="2"/>
        <v>1120000</v>
      </c>
      <c r="F7" s="82">
        <f t="shared" si="2"/>
        <v>1600000</v>
      </c>
      <c r="G7" s="81">
        <f t="shared" si="2"/>
        <v>1635000</v>
      </c>
      <c r="H7" s="81">
        <f t="shared" si="2"/>
        <v>1258500</v>
      </c>
      <c r="I7" s="81">
        <f t="shared" si="2"/>
        <v>719000</v>
      </c>
      <c r="J7" s="81">
        <f t="shared" si="2"/>
        <v>1600000</v>
      </c>
      <c r="K7" s="81">
        <f t="shared" si="2"/>
        <v>7754500</v>
      </c>
    </row>
    <row r="8" spans="1:12" x14ac:dyDescent="0.2">
      <c r="A8" s="83" t="s">
        <v>89</v>
      </c>
      <c r="B8" s="83">
        <f>SUM(B9:B9)</f>
        <v>0</v>
      </c>
      <c r="C8" s="83">
        <f>SUM(C9:C9)</f>
        <v>0</v>
      </c>
      <c r="D8" s="83">
        <f>SUM(D9:D9)</f>
        <v>0</v>
      </c>
      <c r="E8" s="83">
        <f>SUM(E9:E9)</f>
        <v>0</v>
      </c>
      <c r="F8" s="84"/>
      <c r="G8" s="83">
        <f>SUM(G9:G9)</f>
        <v>0</v>
      </c>
      <c r="H8" s="83">
        <f>SUM(H9:H9)</f>
        <v>0</v>
      </c>
      <c r="I8" s="83">
        <f>SUM(I9:I9)</f>
        <v>72000</v>
      </c>
      <c r="J8" s="83">
        <f>SUM(J9:J9)</f>
        <v>0</v>
      </c>
      <c r="K8" s="83">
        <f>SUM(K9:K9)</f>
        <v>72000</v>
      </c>
    </row>
    <row r="9" spans="1:12" x14ac:dyDescent="0.2">
      <c r="A9" s="85" t="s">
        <v>90</v>
      </c>
      <c r="B9" s="85"/>
      <c r="C9" s="85"/>
      <c r="D9" s="85"/>
      <c r="E9" s="85"/>
      <c r="F9" s="86"/>
      <c r="G9" s="85"/>
      <c r="H9" s="85"/>
      <c r="I9" s="85">
        <v>72000</v>
      </c>
      <c r="J9" s="85"/>
      <c r="K9" s="85">
        <f t="shared" ref="K9" si="3">B9+F9+G9+H9+I9+J9</f>
        <v>72000</v>
      </c>
    </row>
    <row r="10" spans="1:12" x14ac:dyDescent="0.2">
      <c r="A10" s="83" t="s">
        <v>91</v>
      </c>
      <c r="B10" s="83">
        <f t="shared" ref="B10:J10" si="4">SUM(B11:B14)</f>
        <v>274000</v>
      </c>
      <c r="C10" s="83">
        <f t="shared" si="4"/>
        <v>241400</v>
      </c>
      <c r="D10" s="83">
        <f t="shared" si="4"/>
        <v>177000</v>
      </c>
      <c r="E10" s="83">
        <f t="shared" si="4"/>
        <v>629500</v>
      </c>
      <c r="F10" s="84">
        <f t="shared" si="4"/>
        <v>1047900</v>
      </c>
      <c r="G10" s="83">
        <f>SUM(G11:G15)</f>
        <v>965500</v>
      </c>
      <c r="H10" s="83">
        <f t="shared" si="4"/>
        <v>163200</v>
      </c>
      <c r="I10" s="83">
        <f t="shared" si="4"/>
        <v>168000</v>
      </c>
      <c r="J10" s="83">
        <f t="shared" si="4"/>
        <v>345600</v>
      </c>
      <c r="K10" s="83">
        <f>SUM(K11:K15)</f>
        <v>2964200</v>
      </c>
    </row>
    <row r="11" spans="1:12" x14ac:dyDescent="0.2">
      <c r="A11" s="85" t="s">
        <v>92</v>
      </c>
      <c r="B11" s="85">
        <v>77400</v>
      </c>
      <c r="C11" s="85">
        <v>18400</v>
      </c>
      <c r="D11" s="85">
        <v>15100</v>
      </c>
      <c r="E11" s="85">
        <v>49500</v>
      </c>
      <c r="F11" s="86">
        <f t="shared" ref="F11:F15" si="5">C11+D11+E11</f>
        <v>83000</v>
      </c>
      <c r="G11" s="85">
        <v>285000</v>
      </c>
      <c r="H11" s="85">
        <v>43200</v>
      </c>
      <c r="I11" s="85"/>
      <c r="J11" s="85">
        <v>64800</v>
      </c>
      <c r="K11" s="85">
        <f t="shared" ref="K11:K15" si="6">B11+F11+G11+H11+I11+J11</f>
        <v>553400</v>
      </c>
    </row>
    <row r="12" spans="1:12" x14ac:dyDescent="0.2">
      <c r="A12" s="85" t="s">
        <v>93</v>
      </c>
      <c r="B12" s="85">
        <v>16600</v>
      </c>
      <c r="C12" s="85"/>
      <c r="D12" s="85"/>
      <c r="E12" s="85"/>
      <c r="F12" s="86">
        <f t="shared" si="5"/>
        <v>0</v>
      </c>
      <c r="G12" s="85"/>
      <c r="H12" s="85"/>
      <c r="I12" s="85"/>
      <c r="J12" s="85"/>
      <c r="K12" s="85">
        <f t="shared" si="6"/>
        <v>16600</v>
      </c>
    </row>
    <row r="13" spans="1:12" x14ac:dyDescent="0.2">
      <c r="A13" s="85" t="s">
        <v>94</v>
      </c>
      <c r="B13" s="85"/>
      <c r="C13" s="85">
        <v>7000</v>
      </c>
      <c r="D13" s="85"/>
      <c r="E13" s="85"/>
      <c r="F13" s="86">
        <f t="shared" si="5"/>
        <v>7000</v>
      </c>
      <c r="G13" s="85"/>
      <c r="H13" s="85"/>
      <c r="I13" s="85"/>
      <c r="J13" s="85"/>
      <c r="K13" s="85">
        <f t="shared" si="6"/>
        <v>7000</v>
      </c>
    </row>
    <row r="14" spans="1:12" x14ac:dyDescent="0.2">
      <c r="A14" s="85" t="s">
        <v>95</v>
      </c>
      <c r="B14" s="85">
        <v>180000</v>
      </c>
      <c r="C14" s="85">
        <f>223000-7000</f>
        <v>216000</v>
      </c>
      <c r="D14" s="85">
        <v>161900</v>
      </c>
      <c r="E14" s="85">
        <v>580000</v>
      </c>
      <c r="F14" s="86">
        <f t="shared" si="5"/>
        <v>957900</v>
      </c>
      <c r="G14" s="85">
        <v>572000</v>
      </c>
      <c r="H14" s="85">
        <v>120000</v>
      </c>
      <c r="I14" s="85">
        <v>168000</v>
      </c>
      <c r="J14" s="85">
        <v>280800</v>
      </c>
      <c r="K14" s="85">
        <f t="shared" si="6"/>
        <v>2278700</v>
      </c>
    </row>
    <row r="15" spans="1:12" x14ac:dyDescent="0.2">
      <c r="A15" s="85" t="s">
        <v>96</v>
      </c>
      <c r="B15" s="85"/>
      <c r="C15" s="85"/>
      <c r="D15" s="85"/>
      <c r="E15" s="85"/>
      <c r="F15" s="86">
        <f t="shared" si="5"/>
        <v>0</v>
      </c>
      <c r="G15" s="85">
        <v>108500</v>
      </c>
      <c r="H15" s="85"/>
      <c r="I15" s="85"/>
      <c r="J15" s="85"/>
      <c r="K15" s="85">
        <f t="shared" si="6"/>
        <v>108500</v>
      </c>
    </row>
    <row r="16" spans="1:12" x14ac:dyDescent="0.2">
      <c r="A16" s="83" t="s">
        <v>97</v>
      </c>
      <c r="B16" s="83">
        <f t="shared" ref="B16:K16" si="7">SUM(B17:B22)</f>
        <v>668000</v>
      </c>
      <c r="C16" s="83">
        <f t="shared" si="7"/>
        <v>48600</v>
      </c>
      <c r="D16" s="83">
        <f t="shared" si="7"/>
        <v>13000</v>
      </c>
      <c r="E16" s="83">
        <f t="shared" si="7"/>
        <v>490500</v>
      </c>
      <c r="F16" s="84">
        <f t="shared" si="7"/>
        <v>552100</v>
      </c>
      <c r="G16" s="83">
        <f>SUM(G17:G22)</f>
        <v>669500</v>
      </c>
      <c r="H16" s="83">
        <f t="shared" si="7"/>
        <v>1095300</v>
      </c>
      <c r="I16" s="83">
        <f t="shared" si="7"/>
        <v>479000</v>
      </c>
      <c r="J16" s="83">
        <f t="shared" si="7"/>
        <v>1254400</v>
      </c>
      <c r="K16" s="83">
        <f t="shared" si="7"/>
        <v>4718300</v>
      </c>
    </row>
    <row r="17" spans="1:55" x14ac:dyDescent="0.2">
      <c r="A17" s="85" t="s">
        <v>98</v>
      </c>
      <c r="B17" s="85">
        <v>5000</v>
      </c>
      <c r="C17" s="85">
        <v>3600</v>
      </c>
      <c r="D17" s="85">
        <v>4000</v>
      </c>
      <c r="E17" s="85">
        <v>7500</v>
      </c>
      <c r="F17" s="86">
        <f t="shared" ref="F17:F22" si="8">C17+D17+E17</f>
        <v>15100</v>
      </c>
      <c r="G17" s="85">
        <v>22200</v>
      </c>
      <c r="H17" s="85">
        <v>14500</v>
      </c>
      <c r="I17" s="85"/>
      <c r="J17" s="85">
        <v>15000</v>
      </c>
      <c r="K17" s="85">
        <f t="shared" ref="K17:K22" si="9">B17+F17+G17+H17+I17+J17</f>
        <v>71800</v>
      </c>
    </row>
    <row r="18" spans="1:55" x14ac:dyDescent="0.2">
      <c r="A18" s="85" t="s">
        <v>99</v>
      </c>
      <c r="B18" s="85">
        <v>30000</v>
      </c>
      <c r="C18" s="85"/>
      <c r="D18" s="85">
        <v>9000</v>
      </c>
      <c r="E18" s="85"/>
      <c r="F18" s="86">
        <f t="shared" si="8"/>
        <v>9000</v>
      </c>
      <c r="G18" s="85"/>
      <c r="H18" s="85">
        <v>50000</v>
      </c>
      <c r="I18" s="85"/>
      <c r="J18" s="85">
        <v>55000</v>
      </c>
      <c r="K18" s="85">
        <f t="shared" si="9"/>
        <v>144000</v>
      </c>
    </row>
    <row r="19" spans="1:55" x14ac:dyDescent="0.2">
      <c r="A19" s="85" t="s">
        <v>100</v>
      </c>
      <c r="B19" s="85"/>
      <c r="C19" s="85">
        <v>20000</v>
      </c>
      <c r="D19" s="85"/>
      <c r="E19" s="85"/>
      <c r="F19" s="86">
        <f t="shared" si="8"/>
        <v>20000</v>
      </c>
      <c r="G19" s="85"/>
      <c r="H19" s="85">
        <v>15000</v>
      </c>
      <c r="I19" s="85"/>
      <c r="J19" s="85">
        <v>80500</v>
      </c>
      <c r="K19" s="85">
        <f t="shared" si="9"/>
        <v>115500</v>
      </c>
    </row>
    <row r="20" spans="1:55" x14ac:dyDescent="0.2">
      <c r="A20" s="85" t="s">
        <v>101</v>
      </c>
      <c r="B20" s="85">
        <v>7500</v>
      </c>
      <c r="C20" s="85">
        <v>20000</v>
      </c>
      <c r="D20" s="85"/>
      <c r="E20" s="85">
        <v>483000</v>
      </c>
      <c r="F20" s="86">
        <f t="shared" si="8"/>
        <v>503000</v>
      </c>
      <c r="G20" s="85">
        <v>217300</v>
      </c>
      <c r="H20" s="85"/>
      <c r="I20" s="85"/>
      <c r="J20" s="85"/>
      <c r="K20" s="85">
        <f t="shared" si="9"/>
        <v>727800</v>
      </c>
    </row>
    <row r="21" spans="1:55" x14ac:dyDescent="0.2">
      <c r="A21" s="85" t="s">
        <v>102</v>
      </c>
      <c r="B21" s="85">
        <v>5000</v>
      </c>
      <c r="C21" s="85"/>
      <c r="D21" s="85"/>
      <c r="E21" s="85"/>
      <c r="F21" s="86">
        <f t="shared" si="8"/>
        <v>0</v>
      </c>
      <c r="G21" s="85">
        <v>70000</v>
      </c>
      <c r="H21" s="85">
        <v>15000</v>
      </c>
      <c r="I21" s="85"/>
      <c r="J21" s="85"/>
      <c r="K21" s="85">
        <f t="shared" si="9"/>
        <v>90000</v>
      </c>
    </row>
    <row r="22" spans="1:55" x14ac:dyDescent="0.2">
      <c r="A22" s="85" t="s">
        <v>103</v>
      </c>
      <c r="B22" s="85">
        <v>620500</v>
      </c>
      <c r="C22" s="85">
        <v>5000</v>
      </c>
      <c r="D22" s="85"/>
      <c r="E22" s="85"/>
      <c r="F22" s="86">
        <f t="shared" si="8"/>
        <v>5000</v>
      </c>
      <c r="G22" s="85">
        <v>360000</v>
      </c>
      <c r="H22" s="85">
        <v>1000800</v>
      </c>
      <c r="I22" s="85">
        <v>479000</v>
      </c>
      <c r="J22" s="85">
        <v>1103900</v>
      </c>
      <c r="K22" s="85">
        <f t="shared" si="9"/>
        <v>3569200</v>
      </c>
    </row>
    <row r="23" spans="1:55" x14ac:dyDescent="0.2">
      <c r="A23" s="80" t="s">
        <v>44</v>
      </c>
      <c r="B23" s="80">
        <f>B24</f>
        <v>0</v>
      </c>
      <c r="C23" s="80">
        <f t="shared" ref="C23:K23" si="10">C24</f>
        <v>0</v>
      </c>
      <c r="D23" s="80">
        <f t="shared" si="10"/>
        <v>0</v>
      </c>
      <c r="E23" s="80">
        <f t="shared" si="10"/>
        <v>0</v>
      </c>
      <c r="F23" s="80">
        <f t="shared" si="10"/>
        <v>0</v>
      </c>
      <c r="G23" s="80">
        <f t="shared" si="10"/>
        <v>0</v>
      </c>
      <c r="H23" s="80">
        <f t="shared" si="10"/>
        <v>70500</v>
      </c>
      <c r="I23" s="80">
        <f t="shared" si="10"/>
        <v>0</v>
      </c>
      <c r="J23" s="80">
        <f t="shared" si="10"/>
        <v>0</v>
      </c>
      <c r="K23" s="80">
        <f t="shared" si="10"/>
        <v>70500</v>
      </c>
    </row>
    <row r="24" spans="1:55" x14ac:dyDescent="0.2">
      <c r="A24" s="81" t="s">
        <v>104</v>
      </c>
      <c r="B24" s="81">
        <f t="shared" ref="B24:K24" si="11">SUM(B25:B25)</f>
        <v>0</v>
      </c>
      <c r="C24" s="81">
        <f t="shared" si="11"/>
        <v>0</v>
      </c>
      <c r="D24" s="81">
        <f t="shared" si="11"/>
        <v>0</v>
      </c>
      <c r="E24" s="81">
        <f t="shared" si="11"/>
        <v>0</v>
      </c>
      <c r="F24" s="82">
        <f t="shared" si="11"/>
        <v>0</v>
      </c>
      <c r="G24" s="81">
        <f t="shared" si="11"/>
        <v>0</v>
      </c>
      <c r="H24" s="81">
        <f t="shared" si="11"/>
        <v>70500</v>
      </c>
      <c r="I24" s="81">
        <f t="shared" si="11"/>
        <v>0</v>
      </c>
      <c r="J24" s="81">
        <f t="shared" si="11"/>
        <v>0</v>
      </c>
      <c r="K24" s="81">
        <f t="shared" si="11"/>
        <v>70500</v>
      </c>
    </row>
    <row r="25" spans="1:55" x14ac:dyDescent="0.2">
      <c r="A25" s="85" t="s">
        <v>105</v>
      </c>
      <c r="B25" s="85"/>
      <c r="C25" s="85"/>
      <c r="D25" s="85"/>
      <c r="E25" s="85"/>
      <c r="F25" s="86">
        <f t="shared" ref="F25" si="12">C25+D25+E25</f>
        <v>0</v>
      </c>
      <c r="G25" s="85"/>
      <c r="H25" s="85">
        <v>70500</v>
      </c>
      <c r="I25" s="85"/>
      <c r="J25" s="85"/>
      <c r="K25" s="85">
        <f t="shared" ref="K25" si="13">B25+F25+G25+H25+I25+J25</f>
        <v>70500</v>
      </c>
    </row>
    <row r="28" spans="1:55" s="87" customFormat="1" x14ac:dyDescent="0.2">
      <c r="B28" s="74"/>
      <c r="C28" s="74"/>
      <c r="D28" s="74"/>
      <c r="E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</row>
  </sheetData>
  <mergeCells count="9">
    <mergeCell ref="A1:K1"/>
    <mergeCell ref="A2:K2"/>
    <mergeCell ref="A3:A4"/>
    <mergeCell ref="C3:F3"/>
    <mergeCell ref="G3:G4"/>
    <mergeCell ref="H3:H4"/>
    <mergeCell ref="I3:I4"/>
    <mergeCell ref="J3:J4"/>
    <mergeCell ref="K3:K4"/>
  </mergeCells>
  <pageMargins left="0.70866141732283472" right="0.11811023622047245" top="0.74803149606299213" bottom="0.15748031496062992" header="0.31496062992125984" footer="0.31496062992125984"/>
  <pageSetup paperSize="9" scale="6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T29"/>
  <sheetViews>
    <sheetView workbookViewId="0">
      <selection activeCell="R7" sqref="A4:R7"/>
    </sheetView>
  </sheetViews>
  <sheetFormatPr defaultColWidth="8.75" defaultRowHeight="18" x14ac:dyDescent="0.25"/>
  <cols>
    <col min="1" max="1" width="50.375" style="47" bestFit="1" customWidth="1"/>
    <col min="2" max="2" width="12.375" style="64" bestFit="1" customWidth="1"/>
    <col min="3" max="3" width="7.875" style="64" bestFit="1" customWidth="1"/>
    <col min="4" max="4" width="7.375" style="64" bestFit="1" customWidth="1"/>
    <col min="5" max="5" width="7.125" style="64" bestFit="1" customWidth="1"/>
    <col min="6" max="6" width="13.375" style="64" bestFit="1" customWidth="1"/>
    <col min="7" max="7" width="7.25" style="64" bestFit="1" customWidth="1"/>
    <col min="8" max="9" width="12.375" style="64" bestFit="1" customWidth="1"/>
    <col min="10" max="10" width="13.375" style="64" bestFit="1" customWidth="1"/>
    <col min="11" max="13" width="11.25" style="64" bestFit="1" customWidth="1"/>
    <col min="14" max="14" width="13.375" style="64" bestFit="1" customWidth="1"/>
    <col min="15" max="15" width="11.25" style="64" bestFit="1" customWidth="1"/>
    <col min="16" max="17" width="7.875" style="64" bestFit="1" customWidth="1"/>
    <col min="18" max="18" width="13.375" style="64" bestFit="1" customWidth="1"/>
    <col min="19" max="16384" width="8.75" style="47"/>
  </cols>
  <sheetData>
    <row r="1" spans="1:20" ht="27" customHeight="1" x14ac:dyDescent="0.55000000000000004">
      <c r="A1" s="1" t="s">
        <v>0</v>
      </c>
      <c r="B1" s="44"/>
      <c r="C1" s="44"/>
      <c r="D1" s="44"/>
      <c r="E1" s="44"/>
      <c r="F1" s="44"/>
      <c r="G1" s="44"/>
      <c r="H1" s="44"/>
      <c r="I1" s="45"/>
      <c r="J1" s="45"/>
      <c r="K1" s="45"/>
      <c r="L1" s="45"/>
      <c r="M1" s="45"/>
      <c r="N1" s="45"/>
      <c r="O1" s="45"/>
      <c r="P1" s="45"/>
      <c r="Q1" s="45"/>
      <c r="R1" s="45"/>
      <c r="S1" s="46"/>
      <c r="T1" s="46"/>
    </row>
    <row r="2" spans="1:20" ht="27" customHeight="1" x14ac:dyDescent="0.5">
      <c r="A2" s="48" t="s">
        <v>60</v>
      </c>
      <c r="B2" s="44"/>
      <c r="C2" s="44"/>
      <c r="D2" s="45"/>
      <c r="E2" s="49"/>
      <c r="F2" s="50"/>
      <c r="G2" s="44"/>
      <c r="H2" s="50"/>
      <c r="I2" s="45"/>
      <c r="J2" s="45"/>
      <c r="K2" s="45"/>
      <c r="L2" s="45"/>
      <c r="M2" s="45"/>
      <c r="N2" s="45"/>
      <c r="O2" s="45"/>
      <c r="P2" s="45"/>
      <c r="Q2" s="45"/>
      <c r="R2" s="45"/>
      <c r="S2" s="46"/>
      <c r="T2" s="46"/>
    </row>
    <row r="3" spans="1:20" s="52" customFormat="1" ht="27" customHeight="1" x14ac:dyDescent="0.5">
      <c r="A3" s="48" t="s">
        <v>2</v>
      </c>
      <c r="B3" s="44"/>
      <c r="C3" s="44"/>
      <c r="D3" s="45"/>
      <c r="E3" s="51"/>
      <c r="F3" s="44"/>
      <c r="G3" s="44"/>
      <c r="H3" s="44"/>
      <c r="I3" s="45"/>
      <c r="J3" s="45"/>
      <c r="K3" s="45"/>
      <c r="L3" s="45"/>
      <c r="M3" s="45"/>
      <c r="N3" s="45"/>
      <c r="O3" s="45"/>
      <c r="P3" s="45"/>
      <c r="Q3" s="45"/>
      <c r="R3" s="45"/>
      <c r="S3" s="46"/>
      <c r="T3" s="46"/>
    </row>
    <row r="4" spans="1:20" ht="24.95" customHeight="1" x14ac:dyDescent="0.5">
      <c r="A4" s="53" t="s">
        <v>61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54"/>
      <c r="T4" s="54"/>
    </row>
    <row r="5" spans="1:20" s="3" customFormat="1" ht="23.25" x14ac:dyDescent="0.55000000000000004">
      <c r="A5" s="146" t="s">
        <v>4</v>
      </c>
      <c r="B5" s="148" t="s">
        <v>5</v>
      </c>
      <c r="C5" s="143" t="s">
        <v>6</v>
      </c>
      <c r="D5" s="144"/>
      <c r="E5" s="145"/>
      <c r="F5" s="141" t="s">
        <v>7</v>
      </c>
      <c r="G5" s="143" t="s">
        <v>8</v>
      </c>
      <c r="H5" s="144"/>
      <c r="I5" s="145"/>
      <c r="J5" s="141" t="s">
        <v>9</v>
      </c>
      <c r="K5" s="143" t="s">
        <v>10</v>
      </c>
      <c r="L5" s="144"/>
      <c r="M5" s="145"/>
      <c r="N5" s="141" t="s">
        <v>11</v>
      </c>
      <c r="O5" s="143" t="s">
        <v>12</v>
      </c>
      <c r="P5" s="144"/>
      <c r="Q5" s="145"/>
      <c r="R5" s="141" t="s">
        <v>13</v>
      </c>
      <c r="S5" s="10"/>
    </row>
    <row r="6" spans="1:20" s="3" customFormat="1" ht="23.25" x14ac:dyDescent="0.55000000000000004">
      <c r="A6" s="147"/>
      <c r="B6" s="149"/>
      <c r="C6" s="11" t="s">
        <v>14</v>
      </c>
      <c r="D6" s="11" t="s">
        <v>15</v>
      </c>
      <c r="E6" s="11" t="s">
        <v>16</v>
      </c>
      <c r="F6" s="142"/>
      <c r="G6" s="11" t="s">
        <v>17</v>
      </c>
      <c r="H6" s="11" t="s">
        <v>18</v>
      </c>
      <c r="I6" s="11" t="s">
        <v>19</v>
      </c>
      <c r="J6" s="142"/>
      <c r="K6" s="11" t="s">
        <v>20</v>
      </c>
      <c r="L6" s="11" t="s">
        <v>21</v>
      </c>
      <c r="M6" s="11" t="s">
        <v>22</v>
      </c>
      <c r="N6" s="142"/>
      <c r="O6" s="11" t="s">
        <v>23</v>
      </c>
      <c r="P6" s="11" t="s">
        <v>24</v>
      </c>
      <c r="Q6" s="11" t="s">
        <v>25</v>
      </c>
      <c r="R6" s="142"/>
      <c r="S6" s="12"/>
    </row>
    <row r="7" spans="1:20" s="3" customFormat="1" ht="19.5" customHeight="1" x14ac:dyDescent="0.55000000000000004">
      <c r="A7" s="55" t="s">
        <v>26</v>
      </c>
      <c r="B7" s="56">
        <f>SUM(B8+B25)</f>
        <v>719000</v>
      </c>
      <c r="C7" s="56">
        <f t="shared" ref="C7:R7" si="0">SUM(C8+C25)</f>
        <v>0</v>
      </c>
      <c r="D7" s="56">
        <f t="shared" si="0"/>
        <v>0</v>
      </c>
      <c r="E7" s="56">
        <f t="shared" si="0"/>
        <v>0</v>
      </c>
      <c r="F7" s="56">
        <f t="shared" si="0"/>
        <v>0</v>
      </c>
      <c r="G7" s="56">
        <f t="shared" si="0"/>
        <v>0</v>
      </c>
      <c r="H7" s="56">
        <f t="shared" si="0"/>
        <v>215700</v>
      </c>
      <c r="I7" s="56">
        <f t="shared" si="0"/>
        <v>215700</v>
      </c>
      <c r="J7" s="56">
        <f t="shared" si="0"/>
        <v>431400</v>
      </c>
      <c r="K7" s="56">
        <f t="shared" si="0"/>
        <v>71900</v>
      </c>
      <c r="L7" s="56">
        <f t="shared" si="0"/>
        <v>71900</v>
      </c>
      <c r="M7" s="56">
        <f t="shared" si="0"/>
        <v>71900</v>
      </c>
      <c r="N7" s="56">
        <f t="shared" si="0"/>
        <v>215700</v>
      </c>
      <c r="O7" s="56">
        <f t="shared" si="0"/>
        <v>71900</v>
      </c>
      <c r="P7" s="56">
        <f t="shared" si="0"/>
        <v>0</v>
      </c>
      <c r="Q7" s="56">
        <f t="shared" si="0"/>
        <v>0</v>
      </c>
      <c r="R7" s="56">
        <f t="shared" si="0"/>
        <v>71900</v>
      </c>
    </row>
    <row r="8" spans="1:20" s="3" customFormat="1" ht="19.5" customHeight="1" x14ac:dyDescent="0.55000000000000004">
      <c r="A8" s="21" t="s">
        <v>27</v>
      </c>
      <c r="B8" s="16">
        <f>SUM(B9)</f>
        <v>719000</v>
      </c>
      <c r="C8" s="16">
        <f t="shared" ref="C8:R8" si="1">SUM(C9)</f>
        <v>0</v>
      </c>
      <c r="D8" s="16">
        <f t="shared" si="1"/>
        <v>0</v>
      </c>
      <c r="E8" s="16">
        <f t="shared" si="1"/>
        <v>0</v>
      </c>
      <c r="F8" s="16">
        <f t="shared" si="1"/>
        <v>0</v>
      </c>
      <c r="G8" s="16">
        <f t="shared" si="1"/>
        <v>0</v>
      </c>
      <c r="H8" s="16">
        <f t="shared" si="1"/>
        <v>215700</v>
      </c>
      <c r="I8" s="16">
        <f t="shared" si="1"/>
        <v>215700</v>
      </c>
      <c r="J8" s="16">
        <f t="shared" si="1"/>
        <v>431400</v>
      </c>
      <c r="K8" s="16">
        <f t="shared" si="1"/>
        <v>71900</v>
      </c>
      <c r="L8" s="16">
        <f t="shared" si="1"/>
        <v>71900</v>
      </c>
      <c r="M8" s="16">
        <f t="shared" si="1"/>
        <v>71900</v>
      </c>
      <c r="N8" s="16">
        <f t="shared" si="1"/>
        <v>215700</v>
      </c>
      <c r="O8" s="16">
        <f t="shared" si="1"/>
        <v>71900</v>
      </c>
      <c r="P8" s="16">
        <f t="shared" si="1"/>
        <v>0</v>
      </c>
      <c r="Q8" s="16">
        <f t="shared" si="1"/>
        <v>0</v>
      </c>
      <c r="R8" s="16">
        <f t="shared" si="1"/>
        <v>71900</v>
      </c>
    </row>
    <row r="9" spans="1:20" s="3" customFormat="1" ht="19.5" customHeight="1" x14ac:dyDescent="0.55000000000000004">
      <c r="A9" s="34" t="s">
        <v>28</v>
      </c>
      <c r="B9" s="18">
        <f t="shared" ref="B9:R9" si="2">SUM(B10+B12+B18)</f>
        <v>719000</v>
      </c>
      <c r="C9" s="18">
        <f t="shared" si="2"/>
        <v>0</v>
      </c>
      <c r="D9" s="18">
        <f t="shared" si="2"/>
        <v>0</v>
      </c>
      <c r="E9" s="18">
        <f t="shared" si="2"/>
        <v>0</v>
      </c>
      <c r="F9" s="18">
        <f t="shared" si="2"/>
        <v>0</v>
      </c>
      <c r="G9" s="18">
        <f t="shared" si="2"/>
        <v>0</v>
      </c>
      <c r="H9" s="18">
        <f t="shared" si="2"/>
        <v>215700</v>
      </c>
      <c r="I9" s="18">
        <f t="shared" si="2"/>
        <v>215700</v>
      </c>
      <c r="J9" s="18">
        <f t="shared" si="2"/>
        <v>431400</v>
      </c>
      <c r="K9" s="18">
        <f t="shared" si="2"/>
        <v>71900</v>
      </c>
      <c r="L9" s="18">
        <f t="shared" si="2"/>
        <v>71900</v>
      </c>
      <c r="M9" s="18">
        <f t="shared" si="2"/>
        <v>71900</v>
      </c>
      <c r="N9" s="18">
        <f t="shared" si="2"/>
        <v>215700</v>
      </c>
      <c r="O9" s="18">
        <f t="shared" si="2"/>
        <v>71900</v>
      </c>
      <c r="P9" s="18">
        <f t="shared" si="2"/>
        <v>0</v>
      </c>
      <c r="Q9" s="18">
        <f t="shared" si="2"/>
        <v>0</v>
      </c>
      <c r="R9" s="18">
        <f t="shared" si="2"/>
        <v>71900</v>
      </c>
    </row>
    <row r="10" spans="1:20" s="3" customFormat="1" ht="19.5" customHeight="1" x14ac:dyDescent="0.55000000000000004">
      <c r="A10" s="35" t="s">
        <v>29</v>
      </c>
      <c r="B10" s="18">
        <f t="shared" ref="B10:R10" si="3">SUM(B11:B11)</f>
        <v>72000</v>
      </c>
      <c r="C10" s="18">
        <f t="shared" si="3"/>
        <v>0</v>
      </c>
      <c r="D10" s="18">
        <f t="shared" si="3"/>
        <v>0</v>
      </c>
      <c r="E10" s="18">
        <f t="shared" si="3"/>
        <v>0</v>
      </c>
      <c r="F10" s="18">
        <f t="shared" si="3"/>
        <v>0</v>
      </c>
      <c r="G10" s="18">
        <f t="shared" si="3"/>
        <v>0</v>
      </c>
      <c r="H10" s="18">
        <f t="shared" si="3"/>
        <v>21600</v>
      </c>
      <c r="I10" s="18">
        <f t="shared" si="3"/>
        <v>21600</v>
      </c>
      <c r="J10" s="18">
        <f t="shared" si="3"/>
        <v>43200</v>
      </c>
      <c r="K10" s="18">
        <f t="shared" si="3"/>
        <v>7200</v>
      </c>
      <c r="L10" s="18">
        <f t="shared" si="3"/>
        <v>7200</v>
      </c>
      <c r="M10" s="18">
        <f t="shared" si="3"/>
        <v>7200</v>
      </c>
      <c r="N10" s="18">
        <f t="shared" si="3"/>
        <v>21600</v>
      </c>
      <c r="O10" s="18">
        <f t="shared" si="3"/>
        <v>7200</v>
      </c>
      <c r="P10" s="18">
        <f t="shared" si="3"/>
        <v>0</v>
      </c>
      <c r="Q10" s="18">
        <f t="shared" si="3"/>
        <v>0</v>
      </c>
      <c r="R10" s="18">
        <f t="shared" si="3"/>
        <v>7200</v>
      </c>
    </row>
    <row r="11" spans="1:20" s="3" customFormat="1" ht="19.5" customHeight="1" x14ac:dyDescent="0.55000000000000004">
      <c r="A11" s="34" t="s">
        <v>30</v>
      </c>
      <c r="B11" s="18">
        <f>SUM(F11+J11+N11+R11)</f>
        <v>72000</v>
      </c>
      <c r="C11" s="57"/>
      <c r="D11" s="57"/>
      <c r="E11" s="57"/>
      <c r="F11" s="58">
        <f>SUM(C11:E11)</f>
        <v>0</v>
      </c>
      <c r="G11" s="57"/>
      <c r="H11" s="57">
        <v>21600</v>
      </c>
      <c r="I11" s="57">
        <v>21600</v>
      </c>
      <c r="J11" s="58">
        <f>SUM(G11:I11)</f>
        <v>43200</v>
      </c>
      <c r="K11" s="57">
        <v>7200</v>
      </c>
      <c r="L11" s="57">
        <v>7200</v>
      </c>
      <c r="M11" s="57">
        <v>7200</v>
      </c>
      <c r="N11" s="58">
        <f>SUM(K11:M11)</f>
        <v>21600</v>
      </c>
      <c r="O11" s="57">
        <v>7200</v>
      </c>
      <c r="P11" s="57"/>
      <c r="Q11" s="57"/>
      <c r="R11" s="58">
        <f>SUM(O11:Q11)</f>
        <v>7200</v>
      </c>
    </row>
    <row r="12" spans="1:20" s="3" customFormat="1" ht="19.5" customHeight="1" x14ac:dyDescent="0.55000000000000004">
      <c r="A12" s="35" t="s">
        <v>31</v>
      </c>
      <c r="B12" s="16">
        <f>SUM(B13:B17)</f>
        <v>168000</v>
      </c>
      <c r="C12" s="16">
        <f t="shared" ref="C12:R12" si="4">SUM(C13:C17)</f>
        <v>0</v>
      </c>
      <c r="D12" s="16">
        <f t="shared" si="4"/>
        <v>0</v>
      </c>
      <c r="E12" s="16">
        <f t="shared" si="4"/>
        <v>0</v>
      </c>
      <c r="F12" s="16">
        <f t="shared" si="4"/>
        <v>0</v>
      </c>
      <c r="G12" s="16">
        <f t="shared" si="4"/>
        <v>0</v>
      </c>
      <c r="H12" s="16">
        <f t="shared" si="4"/>
        <v>50400</v>
      </c>
      <c r="I12" s="16">
        <f t="shared" si="4"/>
        <v>50400</v>
      </c>
      <c r="J12" s="16">
        <f t="shared" si="4"/>
        <v>100800</v>
      </c>
      <c r="K12" s="16">
        <f t="shared" si="4"/>
        <v>16800</v>
      </c>
      <c r="L12" s="16">
        <f t="shared" si="4"/>
        <v>16800</v>
      </c>
      <c r="M12" s="16">
        <f t="shared" si="4"/>
        <v>16800</v>
      </c>
      <c r="N12" s="16">
        <f t="shared" si="4"/>
        <v>50400</v>
      </c>
      <c r="O12" s="16">
        <f t="shared" si="4"/>
        <v>16800</v>
      </c>
      <c r="P12" s="16">
        <f t="shared" si="4"/>
        <v>0</v>
      </c>
      <c r="Q12" s="16">
        <f t="shared" si="4"/>
        <v>0</v>
      </c>
      <c r="R12" s="16">
        <f t="shared" si="4"/>
        <v>16800</v>
      </c>
    </row>
    <row r="13" spans="1:20" s="3" customFormat="1" ht="19.5" customHeight="1" x14ac:dyDescent="0.55000000000000004">
      <c r="A13" s="34" t="s">
        <v>32</v>
      </c>
      <c r="B13" s="18">
        <f>SUM(F13+J13+N13+R13)</f>
        <v>0</v>
      </c>
      <c r="C13" s="20"/>
      <c r="D13" s="20"/>
      <c r="E13" s="20"/>
      <c r="F13" s="18">
        <f>SUM(C13:E13)</f>
        <v>0</v>
      </c>
      <c r="G13" s="20"/>
      <c r="H13" s="20"/>
      <c r="I13" s="20"/>
      <c r="J13" s="18">
        <f>SUM(G13:I13)</f>
        <v>0</v>
      </c>
      <c r="K13" s="20"/>
      <c r="L13" s="20"/>
      <c r="M13" s="20"/>
      <c r="N13" s="18">
        <f>SUM(K13:M13)</f>
        <v>0</v>
      </c>
      <c r="O13" s="20"/>
      <c r="P13" s="20"/>
      <c r="Q13" s="20"/>
      <c r="R13" s="18">
        <f>SUM(O13:Q13)</f>
        <v>0</v>
      </c>
    </row>
    <row r="14" spans="1:20" s="3" customFormat="1" ht="19.5" customHeight="1" x14ac:dyDescent="0.55000000000000004">
      <c r="A14" s="34" t="s">
        <v>33</v>
      </c>
      <c r="B14" s="18">
        <f>SUM(F14+J14+N14+R14)</f>
        <v>0</v>
      </c>
      <c r="C14" s="20"/>
      <c r="D14" s="20"/>
      <c r="E14" s="20"/>
      <c r="F14" s="18">
        <f>SUM(C14:E14)</f>
        <v>0</v>
      </c>
      <c r="G14" s="20"/>
      <c r="H14" s="20"/>
      <c r="I14" s="20"/>
      <c r="J14" s="18">
        <f>SUM(G14:I14)</f>
        <v>0</v>
      </c>
      <c r="K14" s="20"/>
      <c r="L14" s="20"/>
      <c r="M14" s="20"/>
      <c r="N14" s="18">
        <f>SUM(K14:M14)</f>
        <v>0</v>
      </c>
      <c r="O14" s="20"/>
      <c r="P14" s="20"/>
      <c r="Q14" s="20"/>
      <c r="R14" s="18">
        <f>SUM(O14:Q14)</f>
        <v>0</v>
      </c>
    </row>
    <row r="15" spans="1:20" s="3" customFormat="1" ht="19.5" customHeight="1" x14ac:dyDescent="0.55000000000000004">
      <c r="A15" s="17" t="s">
        <v>34</v>
      </c>
      <c r="B15" s="18">
        <f>SUM(F15+J15+N15+R15)</f>
        <v>0</v>
      </c>
      <c r="C15" s="20"/>
      <c r="D15" s="20"/>
      <c r="E15" s="20"/>
      <c r="F15" s="18">
        <f>SUM(C15:E15)</f>
        <v>0</v>
      </c>
      <c r="G15" s="20"/>
      <c r="H15" s="20"/>
      <c r="I15" s="20"/>
      <c r="J15" s="18">
        <f>SUM(G15:I15)</f>
        <v>0</v>
      </c>
      <c r="K15" s="20"/>
      <c r="L15" s="20"/>
      <c r="M15" s="20"/>
      <c r="N15" s="18">
        <f>SUM(K15:M15)</f>
        <v>0</v>
      </c>
      <c r="O15" s="20"/>
      <c r="P15" s="20"/>
      <c r="Q15" s="20"/>
      <c r="R15" s="18">
        <f>SUM(O15:Q15)</f>
        <v>0</v>
      </c>
      <c r="S15" s="9"/>
    </row>
    <row r="16" spans="1:20" s="3" customFormat="1" ht="19.5" customHeight="1" x14ac:dyDescent="0.55000000000000004">
      <c r="A16" s="34" t="s">
        <v>35</v>
      </c>
      <c r="B16" s="59">
        <f>SUM(F16+J16+N16+R16)</f>
        <v>168000</v>
      </c>
      <c r="C16" s="20"/>
      <c r="D16" s="20"/>
      <c r="E16" s="20"/>
      <c r="F16" s="18">
        <f>SUM(C16:E16)</f>
        <v>0</v>
      </c>
      <c r="G16" s="20"/>
      <c r="H16" s="20">
        <v>50400</v>
      </c>
      <c r="I16" s="20">
        <v>50400</v>
      </c>
      <c r="J16" s="18">
        <f>SUM(G16:I16)</f>
        <v>100800</v>
      </c>
      <c r="K16" s="20">
        <v>16800</v>
      </c>
      <c r="L16" s="20">
        <v>16800</v>
      </c>
      <c r="M16" s="20">
        <v>16800</v>
      </c>
      <c r="N16" s="18">
        <f>SUM(K16:M16)</f>
        <v>50400</v>
      </c>
      <c r="O16" s="20">
        <v>16800</v>
      </c>
      <c r="P16" s="20"/>
      <c r="Q16" s="20"/>
      <c r="R16" s="18">
        <f>SUM(O16:Q16)</f>
        <v>16800</v>
      </c>
    </row>
    <row r="17" spans="1:19" s="3" customFormat="1" ht="19.5" customHeight="1" x14ac:dyDescent="0.55000000000000004">
      <c r="A17" s="17" t="s">
        <v>36</v>
      </c>
      <c r="B17" s="18">
        <f>SUM(F17+J17+N17+R17)</f>
        <v>0</v>
      </c>
      <c r="C17" s="20"/>
      <c r="D17" s="20"/>
      <c r="E17" s="20"/>
      <c r="F17" s="18">
        <f>SUM(C17:E17)</f>
        <v>0</v>
      </c>
      <c r="G17" s="20"/>
      <c r="H17" s="20"/>
      <c r="I17" s="20"/>
      <c r="J17" s="18">
        <f>SUM(G17:I17)</f>
        <v>0</v>
      </c>
      <c r="K17" s="20"/>
      <c r="L17" s="20"/>
      <c r="M17" s="20"/>
      <c r="N17" s="18">
        <f>SUM(K17:M17)</f>
        <v>0</v>
      </c>
      <c r="O17" s="20"/>
      <c r="P17" s="20"/>
      <c r="Q17" s="20"/>
      <c r="R17" s="18">
        <f>SUM(O17:Q17)</f>
        <v>0</v>
      </c>
      <c r="S17" s="9"/>
    </row>
    <row r="18" spans="1:19" s="3" customFormat="1" ht="19.5" customHeight="1" x14ac:dyDescent="0.55000000000000004">
      <c r="A18" s="35" t="s">
        <v>37</v>
      </c>
      <c r="B18" s="16">
        <f t="shared" ref="B18:R18" si="5">SUM(B19:B24)</f>
        <v>479000</v>
      </c>
      <c r="C18" s="16">
        <f t="shared" si="5"/>
        <v>0</v>
      </c>
      <c r="D18" s="16">
        <f t="shared" si="5"/>
        <v>0</v>
      </c>
      <c r="E18" s="16">
        <f t="shared" si="5"/>
        <v>0</v>
      </c>
      <c r="F18" s="16">
        <f t="shared" si="5"/>
        <v>0</v>
      </c>
      <c r="G18" s="16">
        <f t="shared" si="5"/>
        <v>0</v>
      </c>
      <c r="H18" s="16">
        <f t="shared" si="5"/>
        <v>143700</v>
      </c>
      <c r="I18" s="16">
        <f t="shared" si="5"/>
        <v>143700</v>
      </c>
      <c r="J18" s="16">
        <f t="shared" si="5"/>
        <v>287400</v>
      </c>
      <c r="K18" s="16">
        <f t="shared" si="5"/>
        <v>47900</v>
      </c>
      <c r="L18" s="16">
        <f t="shared" si="5"/>
        <v>47900</v>
      </c>
      <c r="M18" s="16">
        <f t="shared" si="5"/>
        <v>47900</v>
      </c>
      <c r="N18" s="16">
        <f t="shared" si="5"/>
        <v>143700</v>
      </c>
      <c r="O18" s="16">
        <f t="shared" si="5"/>
        <v>47900</v>
      </c>
      <c r="P18" s="16">
        <f t="shared" si="5"/>
        <v>0</v>
      </c>
      <c r="Q18" s="16">
        <f t="shared" si="5"/>
        <v>0</v>
      </c>
      <c r="R18" s="16">
        <f t="shared" si="5"/>
        <v>47900</v>
      </c>
    </row>
    <row r="19" spans="1:19" s="3" customFormat="1" ht="19.5" customHeight="1" x14ac:dyDescent="0.55000000000000004">
      <c r="A19" s="34" t="s">
        <v>38</v>
      </c>
      <c r="B19" s="18">
        <f t="shared" ref="B19:B24" si="6">SUM(F19+J19+N19+R19)</f>
        <v>0</v>
      </c>
      <c r="C19" s="20"/>
      <c r="D19" s="20"/>
      <c r="E19" s="20"/>
      <c r="F19" s="18">
        <f t="shared" ref="F19:F24" si="7">SUM(C19:E19)</f>
        <v>0</v>
      </c>
      <c r="G19" s="20"/>
      <c r="H19" s="20"/>
      <c r="I19" s="20"/>
      <c r="J19" s="18">
        <f t="shared" ref="J19:J24" si="8">SUM(G19:I19)</f>
        <v>0</v>
      </c>
      <c r="K19" s="20"/>
      <c r="L19" s="20"/>
      <c r="M19" s="20"/>
      <c r="N19" s="18">
        <f t="shared" ref="N19:N24" si="9">SUM(K19:M19)</f>
        <v>0</v>
      </c>
      <c r="O19" s="20"/>
      <c r="P19" s="20"/>
      <c r="Q19" s="20"/>
      <c r="R19" s="18">
        <f t="shared" ref="R19:R24" si="10">SUM(O19:Q19)</f>
        <v>0</v>
      </c>
    </row>
    <row r="20" spans="1:19" s="3" customFormat="1" ht="19.5" customHeight="1" x14ac:dyDescent="0.55000000000000004">
      <c r="A20" s="34" t="s">
        <v>39</v>
      </c>
      <c r="B20" s="18">
        <f t="shared" si="6"/>
        <v>0</v>
      </c>
      <c r="C20" s="20"/>
      <c r="D20" s="20"/>
      <c r="E20" s="20"/>
      <c r="F20" s="18">
        <f t="shared" si="7"/>
        <v>0</v>
      </c>
      <c r="G20" s="20"/>
      <c r="H20" s="20"/>
      <c r="I20" s="20"/>
      <c r="J20" s="18">
        <f t="shared" si="8"/>
        <v>0</v>
      </c>
      <c r="K20" s="20"/>
      <c r="L20" s="20"/>
      <c r="M20" s="20"/>
      <c r="N20" s="18">
        <f t="shared" si="9"/>
        <v>0</v>
      </c>
      <c r="O20" s="20"/>
      <c r="P20" s="20"/>
      <c r="Q20" s="20"/>
      <c r="R20" s="18">
        <f t="shared" si="10"/>
        <v>0</v>
      </c>
    </row>
    <row r="21" spans="1:19" s="3" customFormat="1" ht="19.5" customHeight="1" x14ac:dyDescent="0.55000000000000004">
      <c r="A21" s="34" t="s">
        <v>40</v>
      </c>
      <c r="B21" s="18">
        <f t="shared" si="6"/>
        <v>0</v>
      </c>
      <c r="C21" s="20"/>
      <c r="D21" s="20"/>
      <c r="E21" s="20"/>
      <c r="F21" s="18">
        <f t="shared" si="7"/>
        <v>0</v>
      </c>
      <c r="G21" s="20"/>
      <c r="H21" s="20"/>
      <c r="I21" s="20"/>
      <c r="J21" s="18">
        <f t="shared" si="8"/>
        <v>0</v>
      </c>
      <c r="K21" s="20"/>
      <c r="L21" s="20"/>
      <c r="M21" s="20"/>
      <c r="N21" s="18">
        <f t="shared" si="9"/>
        <v>0</v>
      </c>
      <c r="O21" s="20"/>
      <c r="P21" s="20"/>
      <c r="Q21" s="20"/>
      <c r="R21" s="18">
        <f t="shared" si="10"/>
        <v>0</v>
      </c>
    </row>
    <row r="22" spans="1:19" s="3" customFormat="1" ht="19.5" customHeight="1" x14ac:dyDescent="0.55000000000000004">
      <c r="A22" s="34" t="s">
        <v>41</v>
      </c>
      <c r="B22" s="18">
        <f t="shared" si="6"/>
        <v>0</v>
      </c>
      <c r="C22" s="20"/>
      <c r="D22" s="20"/>
      <c r="E22" s="20"/>
      <c r="F22" s="18">
        <f t="shared" si="7"/>
        <v>0</v>
      </c>
      <c r="G22" s="20"/>
      <c r="H22" s="20"/>
      <c r="I22" s="20"/>
      <c r="J22" s="18">
        <f t="shared" si="8"/>
        <v>0</v>
      </c>
      <c r="K22" s="20"/>
      <c r="L22" s="20"/>
      <c r="M22" s="20"/>
      <c r="N22" s="18">
        <f t="shared" si="9"/>
        <v>0</v>
      </c>
      <c r="O22" s="20"/>
      <c r="P22" s="20"/>
      <c r="Q22" s="20"/>
      <c r="R22" s="18">
        <f t="shared" si="10"/>
        <v>0</v>
      </c>
    </row>
    <row r="23" spans="1:19" s="3" customFormat="1" ht="19.5" customHeight="1" x14ac:dyDescent="0.55000000000000004">
      <c r="A23" s="34" t="s">
        <v>42</v>
      </c>
      <c r="B23" s="18">
        <f t="shared" si="6"/>
        <v>0</v>
      </c>
      <c r="C23" s="20"/>
      <c r="D23" s="20"/>
      <c r="E23" s="20"/>
      <c r="F23" s="18">
        <f t="shared" si="7"/>
        <v>0</v>
      </c>
      <c r="G23" s="20"/>
      <c r="H23" s="20"/>
      <c r="I23" s="20"/>
      <c r="J23" s="18">
        <f t="shared" si="8"/>
        <v>0</v>
      </c>
      <c r="K23" s="20"/>
      <c r="L23" s="20"/>
      <c r="M23" s="20"/>
      <c r="N23" s="18">
        <f t="shared" si="9"/>
        <v>0</v>
      </c>
      <c r="O23" s="20"/>
      <c r="P23" s="20"/>
      <c r="Q23" s="20"/>
      <c r="R23" s="18">
        <f t="shared" si="10"/>
        <v>0</v>
      </c>
    </row>
    <row r="24" spans="1:19" s="3" customFormat="1" ht="19.5" customHeight="1" x14ac:dyDescent="0.55000000000000004">
      <c r="A24" s="34" t="s">
        <v>43</v>
      </c>
      <c r="B24" s="18">
        <f t="shared" si="6"/>
        <v>479000</v>
      </c>
      <c r="C24" s="57"/>
      <c r="D24" s="57"/>
      <c r="E24" s="57"/>
      <c r="F24" s="58">
        <f t="shared" si="7"/>
        <v>0</v>
      </c>
      <c r="G24" s="57"/>
      <c r="H24" s="57">
        <v>143700</v>
      </c>
      <c r="I24" s="57">
        <v>143700</v>
      </c>
      <c r="J24" s="58">
        <f t="shared" si="8"/>
        <v>287400</v>
      </c>
      <c r="K24" s="57">
        <v>47900</v>
      </c>
      <c r="L24" s="57">
        <v>47900</v>
      </c>
      <c r="M24" s="57">
        <v>47900</v>
      </c>
      <c r="N24" s="58">
        <f t="shared" si="9"/>
        <v>143700</v>
      </c>
      <c r="O24" s="57">
        <v>47900</v>
      </c>
      <c r="P24" s="57"/>
      <c r="Q24" s="57"/>
      <c r="R24" s="58">
        <f t="shared" si="10"/>
        <v>47900</v>
      </c>
    </row>
    <row r="25" spans="1:19" s="3" customFormat="1" ht="19.5" customHeight="1" x14ac:dyDescent="0.55000000000000004">
      <c r="A25" s="21" t="s">
        <v>44</v>
      </c>
      <c r="B25" s="16">
        <f t="shared" ref="B25:R25" si="11">SUM(B26:B26)</f>
        <v>0</v>
      </c>
      <c r="C25" s="16">
        <f t="shared" si="11"/>
        <v>0</v>
      </c>
      <c r="D25" s="16">
        <f t="shared" si="11"/>
        <v>0</v>
      </c>
      <c r="E25" s="16">
        <f t="shared" si="11"/>
        <v>0</v>
      </c>
      <c r="F25" s="16">
        <f t="shared" si="11"/>
        <v>0</v>
      </c>
      <c r="G25" s="16">
        <f t="shared" si="11"/>
        <v>0</v>
      </c>
      <c r="H25" s="16">
        <f t="shared" si="11"/>
        <v>0</v>
      </c>
      <c r="I25" s="16">
        <f t="shared" si="11"/>
        <v>0</v>
      </c>
      <c r="J25" s="16">
        <f t="shared" si="11"/>
        <v>0</v>
      </c>
      <c r="K25" s="16">
        <f t="shared" si="11"/>
        <v>0</v>
      </c>
      <c r="L25" s="16">
        <f t="shared" si="11"/>
        <v>0</v>
      </c>
      <c r="M25" s="16">
        <f t="shared" si="11"/>
        <v>0</v>
      </c>
      <c r="N25" s="16">
        <f t="shared" si="11"/>
        <v>0</v>
      </c>
      <c r="O25" s="16">
        <f t="shared" si="11"/>
        <v>0</v>
      </c>
      <c r="P25" s="16">
        <f t="shared" si="11"/>
        <v>0</v>
      </c>
      <c r="Q25" s="16">
        <f t="shared" si="11"/>
        <v>0</v>
      </c>
      <c r="R25" s="16">
        <f t="shared" si="11"/>
        <v>0</v>
      </c>
    </row>
    <row r="26" spans="1:19" s="3" customFormat="1" ht="19.5" customHeight="1" x14ac:dyDescent="0.55000000000000004">
      <c r="A26" s="22" t="s">
        <v>45</v>
      </c>
      <c r="B26" s="23">
        <f>SUM(F26+J26+N26+R26)</f>
        <v>0</v>
      </c>
      <c r="C26" s="24"/>
      <c r="D26" s="24"/>
      <c r="E26" s="24"/>
      <c r="F26" s="23">
        <f>SUM(C26:E26)</f>
        <v>0</v>
      </c>
      <c r="G26" s="24"/>
      <c r="H26" s="24"/>
      <c r="I26" s="24"/>
      <c r="J26" s="23">
        <f>SUM(G26:I26)</f>
        <v>0</v>
      </c>
      <c r="K26" s="24"/>
      <c r="L26" s="24"/>
      <c r="M26" s="24"/>
      <c r="N26" s="23">
        <f>SUM(K26:M26)</f>
        <v>0</v>
      </c>
      <c r="O26" s="24"/>
      <c r="P26" s="24"/>
      <c r="Q26" s="24"/>
      <c r="R26" s="23">
        <f>SUM(O26:Q26)</f>
        <v>0</v>
      </c>
    </row>
    <row r="27" spans="1:19" s="63" customFormat="1" ht="19.5" customHeight="1" x14ac:dyDescent="0.55000000000000004">
      <c r="A27" s="60"/>
      <c r="B27" s="61"/>
      <c r="C27" s="62"/>
      <c r="D27" s="62"/>
      <c r="E27" s="62"/>
      <c r="F27" s="61"/>
      <c r="G27" s="62"/>
      <c r="H27" s="62"/>
      <c r="I27" s="62"/>
      <c r="J27" s="61"/>
      <c r="K27" s="62"/>
      <c r="L27" s="62"/>
      <c r="M27" s="62"/>
      <c r="N27" s="61"/>
      <c r="O27" s="62"/>
      <c r="P27" s="62"/>
      <c r="Q27" s="62"/>
      <c r="R27" s="61"/>
    </row>
    <row r="28" spans="1:19" s="63" customFormat="1" ht="19.5" customHeight="1" x14ac:dyDescent="0.55000000000000004">
      <c r="A28" s="60"/>
      <c r="B28" s="61"/>
      <c r="C28" s="62"/>
      <c r="D28" s="62"/>
      <c r="E28" s="62"/>
      <c r="F28" s="61"/>
      <c r="G28" s="62"/>
      <c r="H28" s="62"/>
      <c r="I28" s="62"/>
      <c r="J28" s="61"/>
      <c r="K28" s="62"/>
      <c r="L28" s="62"/>
      <c r="M28" s="62"/>
      <c r="N28" s="61"/>
      <c r="O28" s="62"/>
      <c r="P28" s="62"/>
      <c r="Q28" s="62"/>
      <c r="R28" s="61"/>
    </row>
    <row r="29" spans="1:19" s="63" customFormat="1" ht="19.5" customHeight="1" x14ac:dyDescent="0.55000000000000004">
      <c r="A29" s="60"/>
      <c r="B29" s="61"/>
      <c r="C29" s="62"/>
      <c r="D29" s="62"/>
      <c r="E29" s="62"/>
      <c r="F29" s="61"/>
      <c r="G29" s="62"/>
      <c r="H29" s="62"/>
      <c r="I29" s="62"/>
      <c r="J29" s="61"/>
      <c r="K29" s="62"/>
      <c r="L29" s="62"/>
      <c r="M29" s="62"/>
      <c r="N29" s="61"/>
      <c r="O29" s="62"/>
      <c r="P29" s="62"/>
      <c r="Q29" s="62"/>
      <c r="R29" s="61"/>
    </row>
  </sheetData>
  <mergeCells count="10">
    <mergeCell ref="K5:M5"/>
    <mergeCell ref="N5:N6"/>
    <mergeCell ref="O5:Q5"/>
    <mergeCell ref="R5:R6"/>
    <mergeCell ref="A5:A6"/>
    <mergeCell ref="B5:B6"/>
    <mergeCell ref="C5:E5"/>
    <mergeCell ref="F5:F6"/>
    <mergeCell ref="G5:I5"/>
    <mergeCell ref="J5:J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S27"/>
  <sheetViews>
    <sheetView workbookViewId="0">
      <selection activeCell="R7" sqref="A4:R7"/>
    </sheetView>
  </sheetViews>
  <sheetFormatPr defaultColWidth="8.875" defaultRowHeight="23.25" x14ac:dyDescent="0.55000000000000004"/>
  <cols>
    <col min="1" max="1" width="50.375" style="3" bestFit="1" customWidth="1"/>
    <col min="2" max="2" width="14.125" style="2" bestFit="1" customWidth="1"/>
    <col min="3" max="3" width="7.875" style="2" bestFit="1" customWidth="1"/>
    <col min="4" max="4" width="7.375" style="2" bestFit="1" customWidth="1"/>
    <col min="5" max="5" width="7.125" style="2" bestFit="1" customWidth="1"/>
    <col min="6" max="6" width="13.375" style="2" bestFit="1" customWidth="1"/>
    <col min="7" max="7" width="7.25" style="2" bestFit="1" customWidth="1"/>
    <col min="8" max="9" width="12.375" style="2" bestFit="1" customWidth="1"/>
    <col min="10" max="10" width="13.375" style="2" bestFit="1" customWidth="1"/>
    <col min="11" max="13" width="12.375" style="2" bestFit="1" customWidth="1"/>
    <col min="14" max="14" width="13.375" style="2" bestFit="1" customWidth="1"/>
    <col min="15" max="17" width="11.25" style="2" bestFit="1" customWidth="1"/>
    <col min="18" max="18" width="13.375" style="2" bestFit="1" customWidth="1"/>
    <col min="19" max="16384" width="8.875" style="3"/>
  </cols>
  <sheetData>
    <row r="1" spans="1:19" ht="27" customHeight="1" x14ac:dyDescent="0.55000000000000004">
      <c r="A1" s="1" t="s">
        <v>0</v>
      </c>
    </row>
    <row r="2" spans="1:19" ht="27" customHeight="1" x14ac:dyDescent="0.55000000000000004">
      <c r="A2" s="150" t="s">
        <v>62</v>
      </c>
      <c r="B2" s="150"/>
      <c r="C2" s="150"/>
      <c r="D2" s="150"/>
      <c r="E2" s="150"/>
      <c r="F2" s="150"/>
      <c r="G2" s="150"/>
      <c r="H2" s="150"/>
    </row>
    <row r="3" spans="1:19" ht="27" customHeight="1" x14ac:dyDescent="0.55000000000000004">
      <c r="A3" s="48" t="s">
        <v>2</v>
      </c>
      <c r="B3" s="41"/>
      <c r="C3" s="41"/>
      <c r="D3" s="41"/>
      <c r="E3" s="41"/>
      <c r="F3" s="41"/>
      <c r="G3" s="41"/>
      <c r="H3" s="41"/>
    </row>
    <row r="4" spans="1:19" ht="24.95" customHeight="1" x14ac:dyDescent="0.55000000000000004">
      <c r="A4" s="6" t="s">
        <v>63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9" x14ac:dyDescent="0.55000000000000004">
      <c r="A5" s="146" t="s">
        <v>4</v>
      </c>
      <c r="B5" s="148" t="s">
        <v>5</v>
      </c>
      <c r="C5" s="143" t="s">
        <v>6</v>
      </c>
      <c r="D5" s="144"/>
      <c r="E5" s="145"/>
      <c r="F5" s="141" t="s">
        <v>7</v>
      </c>
      <c r="G5" s="143" t="s">
        <v>8</v>
      </c>
      <c r="H5" s="144"/>
      <c r="I5" s="145"/>
      <c r="J5" s="141" t="s">
        <v>9</v>
      </c>
      <c r="K5" s="143" t="s">
        <v>10</v>
      </c>
      <c r="L5" s="144"/>
      <c r="M5" s="145"/>
      <c r="N5" s="141" t="s">
        <v>11</v>
      </c>
      <c r="O5" s="143" t="s">
        <v>12</v>
      </c>
      <c r="P5" s="144"/>
      <c r="Q5" s="145"/>
      <c r="R5" s="141" t="s">
        <v>13</v>
      </c>
      <c r="S5" s="10"/>
    </row>
    <row r="6" spans="1:19" x14ac:dyDescent="0.55000000000000004">
      <c r="A6" s="147"/>
      <c r="B6" s="149"/>
      <c r="C6" s="11" t="s">
        <v>14</v>
      </c>
      <c r="D6" s="11" t="s">
        <v>15</v>
      </c>
      <c r="E6" s="11" t="s">
        <v>16</v>
      </c>
      <c r="F6" s="142"/>
      <c r="G6" s="11" t="s">
        <v>17</v>
      </c>
      <c r="H6" s="11" t="s">
        <v>18</v>
      </c>
      <c r="I6" s="11" t="s">
        <v>19</v>
      </c>
      <c r="J6" s="142"/>
      <c r="K6" s="11" t="s">
        <v>20</v>
      </c>
      <c r="L6" s="11" t="s">
        <v>21</v>
      </c>
      <c r="M6" s="11" t="s">
        <v>22</v>
      </c>
      <c r="N6" s="142"/>
      <c r="O6" s="11" t="s">
        <v>23</v>
      </c>
      <c r="P6" s="11" t="s">
        <v>24</v>
      </c>
      <c r="Q6" s="11" t="s">
        <v>25</v>
      </c>
      <c r="R6" s="142"/>
      <c r="S6" s="12"/>
    </row>
    <row r="7" spans="1:19" ht="19.5" customHeight="1" x14ac:dyDescent="0.55000000000000004">
      <c r="A7" s="55" t="s">
        <v>26</v>
      </c>
      <c r="B7" s="14">
        <f>SUM(B8+B25)</f>
        <v>1600000</v>
      </c>
      <c r="C7" s="14">
        <f t="shared" ref="C7:R7" si="0">SUM(C8+C25)</f>
        <v>0</v>
      </c>
      <c r="D7" s="14">
        <f t="shared" si="0"/>
        <v>0</v>
      </c>
      <c r="E7" s="14">
        <f t="shared" si="0"/>
        <v>0</v>
      </c>
      <c r="F7" s="14">
        <f t="shared" si="0"/>
        <v>0</v>
      </c>
      <c r="G7" s="14">
        <f t="shared" si="0"/>
        <v>0</v>
      </c>
      <c r="H7" s="14">
        <f t="shared" si="0"/>
        <v>773050</v>
      </c>
      <c r="I7" s="14">
        <f t="shared" si="0"/>
        <v>186950</v>
      </c>
      <c r="J7" s="14">
        <f t="shared" si="0"/>
        <v>960000</v>
      </c>
      <c r="K7" s="14">
        <f t="shared" si="0"/>
        <v>131850</v>
      </c>
      <c r="L7" s="14">
        <f t="shared" si="0"/>
        <v>246300</v>
      </c>
      <c r="M7" s="14">
        <f t="shared" si="0"/>
        <v>101850</v>
      </c>
      <c r="N7" s="14">
        <f t="shared" si="0"/>
        <v>480000</v>
      </c>
      <c r="O7" s="14">
        <f t="shared" si="0"/>
        <v>56300</v>
      </c>
      <c r="P7" s="14">
        <f t="shared" si="0"/>
        <v>61850</v>
      </c>
      <c r="Q7" s="14">
        <f t="shared" si="0"/>
        <v>41850</v>
      </c>
      <c r="R7" s="14">
        <f t="shared" si="0"/>
        <v>160000</v>
      </c>
    </row>
    <row r="8" spans="1:19" ht="19.5" customHeight="1" x14ac:dyDescent="0.55000000000000004">
      <c r="A8" s="21" t="s">
        <v>27</v>
      </c>
      <c r="B8" s="16">
        <f>SUM(B9)</f>
        <v>1600000</v>
      </c>
      <c r="C8" s="16">
        <f t="shared" ref="C8:R8" si="1">SUM(C9)</f>
        <v>0</v>
      </c>
      <c r="D8" s="16">
        <f t="shared" si="1"/>
        <v>0</v>
      </c>
      <c r="E8" s="16">
        <f t="shared" si="1"/>
        <v>0</v>
      </c>
      <c r="F8" s="16">
        <f t="shared" si="1"/>
        <v>0</v>
      </c>
      <c r="G8" s="16">
        <f t="shared" si="1"/>
        <v>0</v>
      </c>
      <c r="H8" s="16">
        <f t="shared" si="1"/>
        <v>773050</v>
      </c>
      <c r="I8" s="16">
        <f t="shared" si="1"/>
        <v>186950</v>
      </c>
      <c r="J8" s="16">
        <f t="shared" si="1"/>
        <v>960000</v>
      </c>
      <c r="K8" s="16">
        <f t="shared" si="1"/>
        <v>131850</v>
      </c>
      <c r="L8" s="16">
        <f t="shared" si="1"/>
        <v>246300</v>
      </c>
      <c r="M8" s="16">
        <f t="shared" si="1"/>
        <v>101850</v>
      </c>
      <c r="N8" s="16">
        <f t="shared" si="1"/>
        <v>480000</v>
      </c>
      <c r="O8" s="16">
        <f t="shared" si="1"/>
        <v>56300</v>
      </c>
      <c r="P8" s="16">
        <f t="shared" si="1"/>
        <v>61850</v>
      </c>
      <c r="Q8" s="16">
        <f t="shared" si="1"/>
        <v>41850</v>
      </c>
      <c r="R8" s="16">
        <f t="shared" si="1"/>
        <v>160000</v>
      </c>
    </row>
    <row r="9" spans="1:19" ht="19.5" customHeight="1" x14ac:dyDescent="0.55000000000000004">
      <c r="A9" s="34" t="s">
        <v>28</v>
      </c>
      <c r="B9" s="18">
        <f t="shared" ref="B9:R9" si="2">SUM(B10+B12+B18)</f>
        <v>1600000</v>
      </c>
      <c r="C9" s="18">
        <f t="shared" si="2"/>
        <v>0</v>
      </c>
      <c r="D9" s="18">
        <f t="shared" si="2"/>
        <v>0</v>
      </c>
      <c r="E9" s="18">
        <f t="shared" si="2"/>
        <v>0</v>
      </c>
      <c r="F9" s="18">
        <f t="shared" si="2"/>
        <v>0</v>
      </c>
      <c r="G9" s="18">
        <f t="shared" si="2"/>
        <v>0</v>
      </c>
      <c r="H9" s="18">
        <f t="shared" si="2"/>
        <v>773050</v>
      </c>
      <c r="I9" s="18">
        <f t="shared" si="2"/>
        <v>186950</v>
      </c>
      <c r="J9" s="18">
        <f t="shared" si="2"/>
        <v>960000</v>
      </c>
      <c r="K9" s="18">
        <f t="shared" si="2"/>
        <v>131850</v>
      </c>
      <c r="L9" s="18">
        <f t="shared" si="2"/>
        <v>246300</v>
      </c>
      <c r="M9" s="18">
        <f t="shared" si="2"/>
        <v>101850</v>
      </c>
      <c r="N9" s="18">
        <f t="shared" si="2"/>
        <v>480000</v>
      </c>
      <c r="O9" s="18">
        <f t="shared" si="2"/>
        <v>56300</v>
      </c>
      <c r="P9" s="18">
        <f t="shared" si="2"/>
        <v>61850</v>
      </c>
      <c r="Q9" s="18">
        <f t="shared" si="2"/>
        <v>41850</v>
      </c>
      <c r="R9" s="18">
        <f t="shared" si="2"/>
        <v>160000</v>
      </c>
    </row>
    <row r="10" spans="1:19" ht="19.5" customHeight="1" x14ac:dyDescent="0.55000000000000004">
      <c r="A10" s="35" t="s">
        <v>29</v>
      </c>
      <c r="B10" s="18">
        <f t="shared" ref="B10:R10" si="3">SUM(B11:B11)</f>
        <v>0</v>
      </c>
      <c r="C10" s="18">
        <f t="shared" si="3"/>
        <v>0</v>
      </c>
      <c r="D10" s="18">
        <f t="shared" si="3"/>
        <v>0</v>
      </c>
      <c r="E10" s="18">
        <f t="shared" si="3"/>
        <v>0</v>
      </c>
      <c r="F10" s="18">
        <f t="shared" si="3"/>
        <v>0</v>
      </c>
      <c r="G10" s="18">
        <f t="shared" si="3"/>
        <v>0</v>
      </c>
      <c r="H10" s="18">
        <f t="shared" si="3"/>
        <v>0</v>
      </c>
      <c r="I10" s="18">
        <f t="shared" si="3"/>
        <v>0</v>
      </c>
      <c r="J10" s="18">
        <f t="shared" si="3"/>
        <v>0</v>
      </c>
      <c r="K10" s="18">
        <f t="shared" si="3"/>
        <v>0</v>
      </c>
      <c r="L10" s="18">
        <f t="shared" si="3"/>
        <v>0</v>
      </c>
      <c r="M10" s="18">
        <f t="shared" si="3"/>
        <v>0</v>
      </c>
      <c r="N10" s="18">
        <f t="shared" si="3"/>
        <v>0</v>
      </c>
      <c r="O10" s="18">
        <f t="shared" si="3"/>
        <v>0</v>
      </c>
      <c r="P10" s="18">
        <f t="shared" si="3"/>
        <v>0</v>
      </c>
      <c r="Q10" s="18">
        <f t="shared" si="3"/>
        <v>0</v>
      </c>
      <c r="R10" s="18">
        <f t="shared" si="3"/>
        <v>0</v>
      </c>
    </row>
    <row r="11" spans="1:19" ht="19.5" customHeight="1" x14ac:dyDescent="0.55000000000000004">
      <c r="A11" s="34" t="s">
        <v>30</v>
      </c>
      <c r="B11" s="18">
        <f>SUM(F11+J11+N11+R11)</f>
        <v>0</v>
      </c>
      <c r="C11" s="20"/>
      <c r="D11" s="20"/>
      <c r="E11" s="20"/>
      <c r="F11" s="18">
        <f>SUM(C11:E11)</f>
        <v>0</v>
      </c>
      <c r="G11" s="20"/>
      <c r="H11" s="20"/>
      <c r="I11" s="20"/>
      <c r="J11" s="18">
        <f>SUM(G11:I11)</f>
        <v>0</v>
      </c>
      <c r="K11" s="20"/>
      <c r="L11" s="20"/>
      <c r="M11" s="20"/>
      <c r="N11" s="18">
        <f>SUM(K11:M11)</f>
        <v>0</v>
      </c>
      <c r="O11" s="20"/>
      <c r="P11" s="20"/>
      <c r="Q11" s="20"/>
      <c r="R11" s="18">
        <f>SUM(O11:Q11)</f>
        <v>0</v>
      </c>
    </row>
    <row r="12" spans="1:19" ht="19.5" customHeight="1" x14ac:dyDescent="0.55000000000000004">
      <c r="A12" s="35" t="s">
        <v>31</v>
      </c>
      <c r="B12" s="16">
        <f>SUM(B13:B17)</f>
        <v>345600</v>
      </c>
      <c r="C12" s="16">
        <f t="shared" ref="C12:R12" si="4">SUM(C13:C17)</f>
        <v>0</v>
      </c>
      <c r="D12" s="16">
        <f t="shared" si="4"/>
        <v>0</v>
      </c>
      <c r="E12" s="16">
        <f t="shared" si="4"/>
        <v>0</v>
      </c>
      <c r="F12" s="16">
        <f t="shared" si="4"/>
        <v>0</v>
      </c>
      <c r="G12" s="16">
        <f t="shared" si="4"/>
        <v>0</v>
      </c>
      <c r="H12" s="16">
        <f t="shared" si="4"/>
        <v>181800</v>
      </c>
      <c r="I12" s="16">
        <f t="shared" si="4"/>
        <v>23400</v>
      </c>
      <c r="J12" s="16">
        <f t="shared" si="4"/>
        <v>205200</v>
      </c>
      <c r="K12" s="16">
        <f t="shared" si="4"/>
        <v>23400</v>
      </c>
      <c r="L12" s="16">
        <f t="shared" si="4"/>
        <v>23400</v>
      </c>
      <c r="M12" s="16">
        <f t="shared" si="4"/>
        <v>23400</v>
      </c>
      <c r="N12" s="16">
        <f t="shared" si="4"/>
        <v>70200</v>
      </c>
      <c r="O12" s="16">
        <f t="shared" si="4"/>
        <v>23400</v>
      </c>
      <c r="P12" s="16">
        <f t="shared" si="4"/>
        <v>23400</v>
      </c>
      <c r="Q12" s="16">
        <f t="shared" si="4"/>
        <v>23400</v>
      </c>
      <c r="R12" s="16">
        <f t="shared" si="4"/>
        <v>70200</v>
      </c>
    </row>
    <row r="13" spans="1:19" ht="19.5" customHeight="1" x14ac:dyDescent="0.55000000000000004">
      <c r="A13" s="34" t="s">
        <v>32</v>
      </c>
      <c r="B13" s="18">
        <f>SUM(F13+J13+N13+R13)</f>
        <v>64800</v>
      </c>
      <c r="C13" s="65"/>
      <c r="D13" s="65"/>
      <c r="E13" s="65"/>
      <c r="F13" s="18">
        <f>SUM(C13:E13)</f>
        <v>0</v>
      </c>
      <c r="G13" s="20"/>
      <c r="H13" s="20">
        <v>64800</v>
      </c>
      <c r="I13" s="20"/>
      <c r="J13" s="18">
        <f>SUM(G13:I13)</f>
        <v>64800</v>
      </c>
      <c r="K13" s="20"/>
      <c r="L13" s="20"/>
      <c r="M13" s="20"/>
      <c r="N13" s="18">
        <f>SUM(K13:M13)</f>
        <v>0</v>
      </c>
      <c r="O13" s="20"/>
      <c r="P13" s="20"/>
      <c r="Q13" s="20"/>
      <c r="R13" s="18">
        <f>SUM(O13:Q13)</f>
        <v>0</v>
      </c>
    </row>
    <row r="14" spans="1:19" ht="19.5" customHeight="1" x14ac:dyDescent="0.55000000000000004">
      <c r="A14" s="34" t="s">
        <v>33</v>
      </c>
      <c r="B14" s="18">
        <f>SUM(F14+J14+N14+R14)</f>
        <v>0</v>
      </c>
      <c r="C14" s="20"/>
      <c r="D14" s="20"/>
      <c r="E14" s="20"/>
      <c r="F14" s="18">
        <f>SUM(C14:E14)</f>
        <v>0</v>
      </c>
      <c r="G14" s="20"/>
      <c r="H14" s="20"/>
      <c r="I14" s="20"/>
      <c r="J14" s="18">
        <f>SUM(G14:I14)</f>
        <v>0</v>
      </c>
      <c r="K14" s="20"/>
      <c r="L14" s="20"/>
      <c r="M14" s="20"/>
      <c r="N14" s="18">
        <f>SUM(K14:M14)</f>
        <v>0</v>
      </c>
      <c r="O14" s="20"/>
      <c r="P14" s="20"/>
      <c r="Q14" s="20"/>
      <c r="R14" s="18">
        <f>SUM(O14:Q14)</f>
        <v>0</v>
      </c>
    </row>
    <row r="15" spans="1:19" ht="19.5" customHeight="1" x14ac:dyDescent="0.55000000000000004">
      <c r="A15" s="17" t="s">
        <v>34</v>
      </c>
      <c r="B15" s="18">
        <f>SUM(F15+J15+N15+R15)</f>
        <v>0</v>
      </c>
      <c r="C15" s="20"/>
      <c r="D15" s="20"/>
      <c r="E15" s="20"/>
      <c r="F15" s="18">
        <f>SUM(C15:E15)</f>
        <v>0</v>
      </c>
      <c r="G15" s="20"/>
      <c r="H15" s="20"/>
      <c r="I15" s="20"/>
      <c r="J15" s="18">
        <f>SUM(G15:I15)</f>
        <v>0</v>
      </c>
      <c r="K15" s="20"/>
      <c r="L15" s="20"/>
      <c r="M15" s="20"/>
      <c r="N15" s="18">
        <f>SUM(K15:M15)</f>
        <v>0</v>
      </c>
      <c r="O15" s="20"/>
      <c r="P15" s="20"/>
      <c r="Q15" s="20"/>
      <c r="R15" s="18">
        <f>SUM(O15:Q15)</f>
        <v>0</v>
      </c>
      <c r="S15" s="9"/>
    </row>
    <row r="16" spans="1:19" ht="19.5" customHeight="1" x14ac:dyDescent="0.55000000000000004">
      <c r="A16" s="34" t="s">
        <v>35</v>
      </c>
      <c r="B16" s="18">
        <f>SUM(F16+J16+N16+R16)</f>
        <v>280800</v>
      </c>
      <c r="C16" s="66"/>
      <c r="D16" s="66"/>
      <c r="E16" s="66"/>
      <c r="F16" s="18">
        <f>SUM(C16:E16)</f>
        <v>0</v>
      </c>
      <c r="G16" s="66"/>
      <c r="H16" s="66">
        <v>117000</v>
      </c>
      <c r="I16" s="66">
        <v>23400</v>
      </c>
      <c r="J16" s="18">
        <f>SUM(G16:I16)</f>
        <v>140400</v>
      </c>
      <c r="K16" s="66">
        <v>23400</v>
      </c>
      <c r="L16" s="66">
        <v>23400</v>
      </c>
      <c r="M16" s="66">
        <v>23400</v>
      </c>
      <c r="N16" s="18">
        <f>SUM(K16:M16)</f>
        <v>70200</v>
      </c>
      <c r="O16" s="66">
        <v>23400</v>
      </c>
      <c r="P16" s="66">
        <v>23400</v>
      </c>
      <c r="Q16" s="66">
        <v>23400</v>
      </c>
      <c r="R16" s="18">
        <f>SUM(O16:Q16)</f>
        <v>70200</v>
      </c>
    </row>
    <row r="17" spans="1:19" ht="19.5" customHeight="1" x14ac:dyDescent="0.55000000000000004">
      <c r="A17" s="17" t="s">
        <v>36</v>
      </c>
      <c r="B17" s="18">
        <f>SUM(F17+J17+N17+R17)</f>
        <v>0</v>
      </c>
      <c r="C17" s="20"/>
      <c r="D17" s="20"/>
      <c r="E17" s="20"/>
      <c r="F17" s="18">
        <f>SUM(C17:E17)</f>
        <v>0</v>
      </c>
      <c r="G17" s="20"/>
      <c r="H17" s="20"/>
      <c r="I17" s="20"/>
      <c r="J17" s="18">
        <f>SUM(G17:I17)</f>
        <v>0</v>
      </c>
      <c r="K17" s="20"/>
      <c r="L17" s="20"/>
      <c r="M17" s="20"/>
      <c r="N17" s="18">
        <f>SUM(K17:M17)</f>
        <v>0</v>
      </c>
      <c r="O17" s="20"/>
      <c r="P17" s="20"/>
      <c r="Q17" s="20"/>
      <c r="R17" s="18">
        <f>SUM(O17:Q17)</f>
        <v>0</v>
      </c>
      <c r="S17" s="9"/>
    </row>
    <row r="18" spans="1:19" ht="19.5" customHeight="1" x14ac:dyDescent="0.55000000000000004">
      <c r="A18" s="35" t="s">
        <v>37</v>
      </c>
      <c r="B18" s="16">
        <f t="shared" ref="B18:R18" si="5">SUM(B19:B24)</f>
        <v>1254400</v>
      </c>
      <c r="C18" s="16">
        <f t="shared" si="5"/>
        <v>0</v>
      </c>
      <c r="D18" s="16">
        <f t="shared" si="5"/>
        <v>0</v>
      </c>
      <c r="E18" s="16">
        <f t="shared" si="5"/>
        <v>0</v>
      </c>
      <c r="F18" s="16">
        <f t="shared" si="5"/>
        <v>0</v>
      </c>
      <c r="G18" s="16">
        <f t="shared" si="5"/>
        <v>0</v>
      </c>
      <c r="H18" s="16">
        <f t="shared" si="5"/>
        <v>591250</v>
      </c>
      <c r="I18" s="16">
        <f t="shared" si="5"/>
        <v>163550</v>
      </c>
      <c r="J18" s="16">
        <f t="shared" si="5"/>
        <v>754800</v>
      </c>
      <c r="K18" s="16">
        <f t="shared" si="5"/>
        <v>108450</v>
      </c>
      <c r="L18" s="16">
        <f t="shared" si="5"/>
        <v>222900</v>
      </c>
      <c r="M18" s="16">
        <f t="shared" si="5"/>
        <v>78450</v>
      </c>
      <c r="N18" s="16">
        <f t="shared" si="5"/>
        <v>409800</v>
      </c>
      <c r="O18" s="16">
        <f t="shared" si="5"/>
        <v>32900</v>
      </c>
      <c r="P18" s="16">
        <f t="shared" si="5"/>
        <v>38450</v>
      </c>
      <c r="Q18" s="16">
        <f t="shared" si="5"/>
        <v>18450</v>
      </c>
      <c r="R18" s="16">
        <f t="shared" si="5"/>
        <v>89800</v>
      </c>
    </row>
    <row r="19" spans="1:19" ht="19.5" customHeight="1" x14ac:dyDescent="0.55000000000000004">
      <c r="A19" s="34" t="s">
        <v>38</v>
      </c>
      <c r="B19" s="18">
        <f t="shared" ref="B19:B24" si="6">SUM(F19+J19+N19+R19)</f>
        <v>15000</v>
      </c>
      <c r="C19" s="20"/>
      <c r="D19" s="20"/>
      <c r="E19" s="66"/>
      <c r="F19" s="18">
        <f t="shared" ref="F19:F24" si="7">SUM(C19:E19)</f>
        <v>0</v>
      </c>
      <c r="G19" s="20"/>
      <c r="H19" s="20">
        <v>7500</v>
      </c>
      <c r="I19" s="66">
        <v>7500</v>
      </c>
      <c r="J19" s="18">
        <f t="shared" ref="J19:J24" si="8">SUM(G19:I19)</f>
        <v>15000</v>
      </c>
      <c r="K19" s="20"/>
      <c r="L19" s="20"/>
      <c r="M19" s="20"/>
      <c r="N19" s="18">
        <f t="shared" ref="N19:N24" si="9">SUM(K19:M19)</f>
        <v>0</v>
      </c>
      <c r="O19" s="20"/>
      <c r="P19" s="20"/>
      <c r="Q19" s="20"/>
      <c r="R19" s="18">
        <f t="shared" ref="R19:R24" si="10">SUM(O19:Q19)</f>
        <v>0</v>
      </c>
    </row>
    <row r="20" spans="1:19" ht="19.5" customHeight="1" x14ac:dyDescent="0.55000000000000004">
      <c r="A20" s="34" t="s">
        <v>39</v>
      </c>
      <c r="B20" s="18">
        <f t="shared" si="6"/>
        <v>55000</v>
      </c>
      <c r="C20" s="20"/>
      <c r="D20" s="20"/>
      <c r="E20" s="20"/>
      <c r="F20" s="18">
        <f t="shared" si="7"/>
        <v>0</v>
      </c>
      <c r="G20" s="20"/>
      <c r="H20" s="20">
        <v>55000</v>
      </c>
      <c r="I20" s="20"/>
      <c r="J20" s="18">
        <f t="shared" si="8"/>
        <v>55000</v>
      </c>
      <c r="K20" s="20"/>
      <c r="L20" s="20"/>
      <c r="M20" s="20"/>
      <c r="N20" s="18">
        <f t="shared" si="9"/>
        <v>0</v>
      </c>
      <c r="O20" s="20"/>
      <c r="P20" s="20"/>
      <c r="Q20" s="20"/>
      <c r="R20" s="18">
        <f t="shared" si="10"/>
        <v>0</v>
      </c>
    </row>
    <row r="21" spans="1:19" ht="19.5" customHeight="1" x14ac:dyDescent="0.55000000000000004">
      <c r="A21" s="34" t="s">
        <v>40</v>
      </c>
      <c r="B21" s="18">
        <f t="shared" si="6"/>
        <v>80500</v>
      </c>
      <c r="C21" s="20"/>
      <c r="D21" s="67"/>
      <c r="E21" s="20"/>
      <c r="F21" s="18">
        <f t="shared" si="7"/>
        <v>0</v>
      </c>
      <c r="G21" s="20"/>
      <c r="H21" s="67">
        <v>50500</v>
      </c>
      <c r="I21" s="20"/>
      <c r="J21" s="18">
        <f t="shared" si="8"/>
        <v>50500</v>
      </c>
      <c r="K21" s="20"/>
      <c r="L21" s="20">
        <v>10000</v>
      </c>
      <c r="M21" s="20"/>
      <c r="N21" s="18">
        <f t="shared" si="9"/>
        <v>10000</v>
      </c>
      <c r="O21" s="20"/>
      <c r="P21" s="20">
        <v>20000</v>
      </c>
      <c r="Q21" s="20"/>
      <c r="R21" s="18">
        <f t="shared" si="10"/>
        <v>20000</v>
      </c>
    </row>
    <row r="22" spans="1:19" ht="19.5" customHeight="1" x14ac:dyDescent="0.55000000000000004">
      <c r="A22" s="34" t="s">
        <v>41</v>
      </c>
      <c r="B22" s="18">
        <f t="shared" si="6"/>
        <v>0</v>
      </c>
      <c r="C22" s="20"/>
      <c r="D22" s="68"/>
      <c r="E22" s="20"/>
      <c r="F22" s="18">
        <f t="shared" si="7"/>
        <v>0</v>
      </c>
      <c r="G22" s="20"/>
      <c r="H22" s="20"/>
      <c r="I22" s="20"/>
      <c r="J22" s="18">
        <f t="shared" si="8"/>
        <v>0</v>
      </c>
      <c r="K22" s="20"/>
      <c r="L22" s="20"/>
      <c r="M22" s="20"/>
      <c r="N22" s="18">
        <f t="shared" si="9"/>
        <v>0</v>
      </c>
      <c r="O22" s="20"/>
      <c r="P22" s="20"/>
      <c r="Q22" s="20"/>
      <c r="R22" s="18">
        <f t="shared" si="10"/>
        <v>0</v>
      </c>
    </row>
    <row r="23" spans="1:19" ht="19.5" customHeight="1" x14ac:dyDescent="0.55000000000000004">
      <c r="A23" s="34" t="s">
        <v>42</v>
      </c>
      <c r="B23" s="18">
        <f t="shared" si="6"/>
        <v>0</v>
      </c>
      <c r="C23" s="20"/>
      <c r="D23" s="20"/>
      <c r="E23" s="20"/>
      <c r="F23" s="18">
        <f t="shared" si="7"/>
        <v>0</v>
      </c>
      <c r="G23" s="20"/>
      <c r="H23" s="20"/>
      <c r="I23" s="20"/>
      <c r="J23" s="18">
        <f t="shared" si="8"/>
        <v>0</v>
      </c>
      <c r="K23" s="20"/>
      <c r="L23" s="20"/>
      <c r="M23" s="20"/>
      <c r="N23" s="18">
        <f t="shared" si="9"/>
        <v>0</v>
      </c>
      <c r="O23" s="20"/>
      <c r="P23" s="20"/>
      <c r="Q23" s="20"/>
      <c r="R23" s="18">
        <f t="shared" si="10"/>
        <v>0</v>
      </c>
    </row>
    <row r="24" spans="1:19" ht="19.5" customHeight="1" x14ac:dyDescent="0.55000000000000004">
      <c r="A24" s="34" t="s">
        <v>43</v>
      </c>
      <c r="B24" s="18">
        <f t="shared" si="6"/>
        <v>1103900</v>
      </c>
      <c r="C24" s="20"/>
      <c r="D24" s="20"/>
      <c r="E24" s="20"/>
      <c r="F24" s="18">
        <f t="shared" si="7"/>
        <v>0</v>
      </c>
      <c r="G24" s="20"/>
      <c r="H24" s="20">
        <v>478250</v>
      </c>
      <c r="I24" s="20">
        <v>156050</v>
      </c>
      <c r="J24" s="18">
        <f t="shared" si="8"/>
        <v>634300</v>
      </c>
      <c r="K24" s="20">
        <v>108450</v>
      </c>
      <c r="L24" s="20">
        <v>212900</v>
      </c>
      <c r="M24" s="20">
        <v>78450</v>
      </c>
      <c r="N24" s="18">
        <f t="shared" si="9"/>
        <v>399800</v>
      </c>
      <c r="O24" s="20">
        <v>32900</v>
      </c>
      <c r="P24" s="20">
        <v>18450</v>
      </c>
      <c r="Q24" s="20">
        <v>18450</v>
      </c>
      <c r="R24" s="18">
        <f t="shared" si="10"/>
        <v>69800</v>
      </c>
    </row>
    <row r="25" spans="1:19" ht="19.5" customHeight="1" x14ac:dyDescent="0.55000000000000004">
      <c r="A25" s="21" t="s">
        <v>44</v>
      </c>
      <c r="B25" s="16">
        <f t="shared" ref="B25:R25" si="11">SUM(B26:B26)</f>
        <v>0</v>
      </c>
      <c r="C25" s="16">
        <f t="shared" si="11"/>
        <v>0</v>
      </c>
      <c r="D25" s="16">
        <f t="shared" si="11"/>
        <v>0</v>
      </c>
      <c r="E25" s="16">
        <f t="shared" si="11"/>
        <v>0</v>
      </c>
      <c r="F25" s="16">
        <f t="shared" si="11"/>
        <v>0</v>
      </c>
      <c r="G25" s="16">
        <f t="shared" si="11"/>
        <v>0</v>
      </c>
      <c r="H25" s="16">
        <f t="shared" si="11"/>
        <v>0</v>
      </c>
      <c r="I25" s="16">
        <f t="shared" si="11"/>
        <v>0</v>
      </c>
      <c r="J25" s="16">
        <f t="shared" si="11"/>
        <v>0</v>
      </c>
      <c r="K25" s="16">
        <f t="shared" si="11"/>
        <v>0</v>
      </c>
      <c r="L25" s="16">
        <f t="shared" si="11"/>
        <v>0</v>
      </c>
      <c r="M25" s="16">
        <f t="shared" si="11"/>
        <v>0</v>
      </c>
      <c r="N25" s="16">
        <f t="shared" si="11"/>
        <v>0</v>
      </c>
      <c r="O25" s="16">
        <f t="shared" si="11"/>
        <v>0</v>
      </c>
      <c r="P25" s="16">
        <f t="shared" si="11"/>
        <v>0</v>
      </c>
      <c r="Q25" s="16">
        <f t="shared" si="11"/>
        <v>0</v>
      </c>
      <c r="R25" s="16">
        <f t="shared" si="11"/>
        <v>0</v>
      </c>
    </row>
    <row r="26" spans="1:19" ht="19.5" customHeight="1" x14ac:dyDescent="0.55000000000000004">
      <c r="A26" s="22" t="s">
        <v>45</v>
      </c>
      <c r="B26" s="23">
        <f>SUM(F26+J26+N26+R26)</f>
        <v>0</v>
      </c>
      <c r="C26" s="24"/>
      <c r="D26" s="24"/>
      <c r="E26" s="24"/>
      <c r="F26" s="23">
        <f>SUM(C26:E26)</f>
        <v>0</v>
      </c>
      <c r="G26" s="24"/>
      <c r="H26" s="24"/>
      <c r="I26" s="24"/>
      <c r="J26" s="23">
        <f>SUM(G26:I26)</f>
        <v>0</v>
      </c>
      <c r="K26" s="24"/>
      <c r="L26" s="24"/>
      <c r="M26" s="24"/>
      <c r="N26" s="23">
        <f>SUM(K26:M26)</f>
        <v>0</v>
      </c>
      <c r="O26" s="24"/>
      <c r="P26" s="24"/>
      <c r="Q26" s="24"/>
      <c r="R26" s="23">
        <f>SUM(O26:Q26)</f>
        <v>0</v>
      </c>
    </row>
    <row r="27" spans="1:19" ht="19.5" customHeight="1" x14ac:dyDescent="0.55000000000000004"/>
  </sheetData>
  <mergeCells count="11">
    <mergeCell ref="A2:H2"/>
    <mergeCell ref="A5:A6"/>
    <mergeCell ref="B5:B6"/>
    <mergeCell ref="C5:E5"/>
    <mergeCell ref="F5:F6"/>
    <mergeCell ref="G5:I5"/>
    <mergeCell ref="J5:J6"/>
    <mergeCell ref="K5:M5"/>
    <mergeCell ref="N5:N6"/>
    <mergeCell ref="O5:Q5"/>
    <mergeCell ref="R5:R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9"/>
  <sheetViews>
    <sheetView topLeftCell="A260" workbookViewId="0">
      <selection activeCell="E279" sqref="C279:E279"/>
    </sheetView>
  </sheetViews>
  <sheetFormatPr defaultColWidth="8.875" defaultRowHeight="23.25" x14ac:dyDescent="0.55000000000000004"/>
  <cols>
    <col min="1" max="1" width="50.875" style="3" customWidth="1"/>
    <col min="2" max="2" width="14.125" style="2" bestFit="1" customWidth="1"/>
    <col min="3" max="3" width="7.875" style="2" bestFit="1" customWidth="1"/>
    <col min="4" max="4" width="7.375" style="2" bestFit="1" customWidth="1"/>
    <col min="5" max="5" width="7.125" style="2" bestFit="1" customWidth="1"/>
    <col min="6" max="6" width="13.375" style="2" bestFit="1" customWidth="1"/>
    <col min="7" max="7" width="12.375" style="2" bestFit="1" customWidth="1"/>
    <col min="8" max="11" width="14.125" style="2" bestFit="1" customWidth="1"/>
    <col min="12" max="13" width="12.375" style="2" bestFit="1" customWidth="1"/>
    <col min="14" max="14" width="14.125" style="2" bestFit="1" customWidth="1"/>
    <col min="15" max="17" width="12.375" style="2" bestFit="1" customWidth="1"/>
    <col min="18" max="18" width="13.375" style="2" bestFit="1" customWidth="1"/>
    <col min="19" max="16384" width="8.875" style="3"/>
  </cols>
  <sheetData>
    <row r="1" spans="1:23" ht="27" customHeight="1" x14ac:dyDescent="0.55000000000000004">
      <c r="A1" s="1" t="s">
        <v>0</v>
      </c>
    </row>
    <row r="2" spans="1:23" ht="27" customHeight="1" x14ac:dyDescent="0.55000000000000004">
      <c r="A2" s="4" t="s">
        <v>64</v>
      </c>
    </row>
    <row r="3" spans="1:23" ht="27" customHeight="1" x14ac:dyDescent="0.55000000000000004">
      <c r="A3" s="5" t="s">
        <v>2</v>
      </c>
      <c r="B3" s="5"/>
      <c r="C3" s="5"/>
      <c r="D3" s="5"/>
      <c r="E3" s="5"/>
      <c r="F3" s="5"/>
      <c r="G3" s="5"/>
      <c r="H3" s="5"/>
    </row>
    <row r="4" spans="1:23" ht="24.95" customHeight="1" x14ac:dyDescent="0.55000000000000004">
      <c r="A4" s="6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8"/>
      <c r="T4" s="8"/>
      <c r="U4" s="8"/>
      <c r="V4" s="8"/>
      <c r="W4" s="9"/>
    </row>
    <row r="5" spans="1:23" x14ac:dyDescent="0.55000000000000004">
      <c r="A5" s="146" t="s">
        <v>4</v>
      </c>
      <c r="B5" s="148" t="s">
        <v>5</v>
      </c>
      <c r="C5" s="143" t="s">
        <v>6</v>
      </c>
      <c r="D5" s="144"/>
      <c r="E5" s="145"/>
      <c r="F5" s="141" t="s">
        <v>7</v>
      </c>
      <c r="G5" s="143" t="s">
        <v>8</v>
      </c>
      <c r="H5" s="144"/>
      <c r="I5" s="145"/>
      <c r="J5" s="141" t="s">
        <v>9</v>
      </c>
      <c r="K5" s="143" t="s">
        <v>10</v>
      </c>
      <c r="L5" s="144"/>
      <c r="M5" s="145"/>
      <c r="N5" s="141" t="s">
        <v>11</v>
      </c>
      <c r="O5" s="143" t="s">
        <v>12</v>
      </c>
      <c r="P5" s="144"/>
      <c r="Q5" s="145"/>
      <c r="R5" s="141" t="s">
        <v>13</v>
      </c>
      <c r="S5" s="10"/>
    </row>
    <row r="6" spans="1:23" x14ac:dyDescent="0.55000000000000004">
      <c r="A6" s="147"/>
      <c r="B6" s="149"/>
      <c r="C6" s="11" t="s">
        <v>14</v>
      </c>
      <c r="D6" s="11" t="s">
        <v>15</v>
      </c>
      <c r="E6" s="11" t="s">
        <v>16</v>
      </c>
      <c r="F6" s="142"/>
      <c r="G6" s="11" t="s">
        <v>17</v>
      </c>
      <c r="H6" s="11" t="s">
        <v>18</v>
      </c>
      <c r="I6" s="11" t="s">
        <v>19</v>
      </c>
      <c r="J6" s="142"/>
      <c r="K6" s="11" t="s">
        <v>20</v>
      </c>
      <c r="L6" s="11" t="s">
        <v>21</v>
      </c>
      <c r="M6" s="11" t="s">
        <v>22</v>
      </c>
      <c r="N6" s="142"/>
      <c r="O6" s="11" t="s">
        <v>23</v>
      </c>
      <c r="P6" s="11" t="s">
        <v>24</v>
      </c>
      <c r="Q6" s="11" t="s">
        <v>25</v>
      </c>
      <c r="R6" s="142"/>
      <c r="S6" s="12"/>
    </row>
    <row r="7" spans="1:23" ht="19.5" customHeight="1" x14ac:dyDescent="0.55000000000000004">
      <c r="A7" s="13" t="s">
        <v>26</v>
      </c>
      <c r="B7" s="14">
        <f>SUM(B8+B25)</f>
        <v>44300</v>
      </c>
      <c r="C7" s="14">
        <f t="shared" ref="C7:R7" si="0">SUM(C8+C25)</f>
        <v>0</v>
      </c>
      <c r="D7" s="14">
        <f t="shared" si="0"/>
        <v>0</v>
      </c>
      <c r="E7" s="14">
        <f t="shared" si="0"/>
        <v>0</v>
      </c>
      <c r="F7" s="14">
        <f t="shared" si="0"/>
        <v>0</v>
      </c>
      <c r="G7" s="14">
        <f t="shared" si="0"/>
        <v>0</v>
      </c>
      <c r="H7" s="14">
        <f t="shared" si="0"/>
        <v>44300</v>
      </c>
      <c r="I7" s="14">
        <f t="shared" si="0"/>
        <v>0</v>
      </c>
      <c r="J7" s="14">
        <f t="shared" si="0"/>
        <v>44300</v>
      </c>
      <c r="K7" s="14">
        <f t="shared" si="0"/>
        <v>0</v>
      </c>
      <c r="L7" s="14">
        <f t="shared" si="0"/>
        <v>0</v>
      </c>
      <c r="M7" s="14">
        <f t="shared" si="0"/>
        <v>0</v>
      </c>
      <c r="N7" s="14">
        <f t="shared" si="0"/>
        <v>0</v>
      </c>
      <c r="O7" s="14">
        <f t="shared" si="0"/>
        <v>0</v>
      </c>
      <c r="P7" s="14">
        <f t="shared" si="0"/>
        <v>0</v>
      </c>
      <c r="Q7" s="14">
        <f t="shared" si="0"/>
        <v>0</v>
      </c>
      <c r="R7" s="14">
        <f t="shared" si="0"/>
        <v>0</v>
      </c>
      <c r="S7" s="9"/>
    </row>
    <row r="8" spans="1:23" ht="19.5" customHeight="1" x14ac:dyDescent="0.55000000000000004">
      <c r="A8" s="15" t="s">
        <v>27</v>
      </c>
      <c r="B8" s="16">
        <f>SUM(B9)</f>
        <v>44300</v>
      </c>
      <c r="C8" s="16">
        <f t="shared" ref="C8:R8" si="1">SUM(C9)</f>
        <v>0</v>
      </c>
      <c r="D8" s="16">
        <f t="shared" si="1"/>
        <v>0</v>
      </c>
      <c r="E8" s="16">
        <f t="shared" si="1"/>
        <v>0</v>
      </c>
      <c r="F8" s="16">
        <f t="shared" si="1"/>
        <v>0</v>
      </c>
      <c r="G8" s="16">
        <f t="shared" si="1"/>
        <v>0</v>
      </c>
      <c r="H8" s="16">
        <f t="shared" si="1"/>
        <v>44300</v>
      </c>
      <c r="I8" s="16">
        <f t="shared" si="1"/>
        <v>0</v>
      </c>
      <c r="J8" s="16">
        <f t="shared" si="1"/>
        <v>44300</v>
      </c>
      <c r="K8" s="16">
        <f t="shared" si="1"/>
        <v>0</v>
      </c>
      <c r="L8" s="16">
        <f t="shared" si="1"/>
        <v>0</v>
      </c>
      <c r="M8" s="16">
        <f t="shared" si="1"/>
        <v>0</v>
      </c>
      <c r="N8" s="16">
        <f t="shared" si="1"/>
        <v>0</v>
      </c>
      <c r="O8" s="16">
        <f t="shared" si="1"/>
        <v>0</v>
      </c>
      <c r="P8" s="16">
        <f t="shared" si="1"/>
        <v>0</v>
      </c>
      <c r="Q8" s="16">
        <f t="shared" si="1"/>
        <v>0</v>
      </c>
      <c r="R8" s="16">
        <f t="shared" si="1"/>
        <v>0</v>
      </c>
      <c r="S8" s="9"/>
    </row>
    <row r="9" spans="1:23" ht="19.5" customHeight="1" x14ac:dyDescent="0.55000000000000004">
      <c r="A9" s="17" t="s">
        <v>28</v>
      </c>
      <c r="B9" s="18">
        <f t="shared" ref="B9:R9" si="2">SUM(B10+B12+B18)</f>
        <v>44300</v>
      </c>
      <c r="C9" s="18">
        <f t="shared" si="2"/>
        <v>0</v>
      </c>
      <c r="D9" s="18">
        <f t="shared" si="2"/>
        <v>0</v>
      </c>
      <c r="E9" s="18">
        <f t="shared" si="2"/>
        <v>0</v>
      </c>
      <c r="F9" s="18">
        <f t="shared" si="2"/>
        <v>0</v>
      </c>
      <c r="G9" s="18">
        <f t="shared" si="2"/>
        <v>0</v>
      </c>
      <c r="H9" s="18">
        <f t="shared" si="2"/>
        <v>44300</v>
      </c>
      <c r="I9" s="18">
        <f t="shared" si="2"/>
        <v>0</v>
      </c>
      <c r="J9" s="18">
        <f t="shared" si="2"/>
        <v>44300</v>
      </c>
      <c r="K9" s="18">
        <f t="shared" si="2"/>
        <v>0</v>
      </c>
      <c r="L9" s="18">
        <f t="shared" si="2"/>
        <v>0</v>
      </c>
      <c r="M9" s="18">
        <f t="shared" si="2"/>
        <v>0</v>
      </c>
      <c r="N9" s="18">
        <f t="shared" si="2"/>
        <v>0</v>
      </c>
      <c r="O9" s="18">
        <f t="shared" si="2"/>
        <v>0</v>
      </c>
      <c r="P9" s="18">
        <f t="shared" si="2"/>
        <v>0</v>
      </c>
      <c r="Q9" s="18">
        <f t="shared" si="2"/>
        <v>0</v>
      </c>
      <c r="R9" s="18">
        <f t="shared" si="2"/>
        <v>0</v>
      </c>
      <c r="S9" s="9"/>
    </row>
    <row r="10" spans="1:23" ht="19.5" customHeight="1" x14ac:dyDescent="0.55000000000000004">
      <c r="A10" s="19" t="s">
        <v>29</v>
      </c>
      <c r="B10" s="18">
        <f t="shared" ref="B10:R10" si="3">SUM(B11:B11)</f>
        <v>0</v>
      </c>
      <c r="C10" s="18">
        <f t="shared" si="3"/>
        <v>0</v>
      </c>
      <c r="D10" s="18">
        <f t="shared" si="3"/>
        <v>0</v>
      </c>
      <c r="E10" s="18">
        <f t="shared" si="3"/>
        <v>0</v>
      </c>
      <c r="F10" s="18">
        <f t="shared" si="3"/>
        <v>0</v>
      </c>
      <c r="G10" s="18">
        <f t="shared" si="3"/>
        <v>0</v>
      </c>
      <c r="H10" s="18">
        <f t="shared" si="3"/>
        <v>0</v>
      </c>
      <c r="I10" s="18">
        <f t="shared" si="3"/>
        <v>0</v>
      </c>
      <c r="J10" s="18">
        <f t="shared" si="3"/>
        <v>0</v>
      </c>
      <c r="K10" s="18">
        <f t="shared" si="3"/>
        <v>0</v>
      </c>
      <c r="L10" s="18">
        <f t="shared" si="3"/>
        <v>0</v>
      </c>
      <c r="M10" s="18">
        <f t="shared" si="3"/>
        <v>0</v>
      </c>
      <c r="N10" s="18">
        <f t="shared" si="3"/>
        <v>0</v>
      </c>
      <c r="O10" s="18">
        <f t="shared" si="3"/>
        <v>0</v>
      </c>
      <c r="P10" s="18">
        <f t="shared" si="3"/>
        <v>0</v>
      </c>
      <c r="Q10" s="18">
        <f t="shared" si="3"/>
        <v>0</v>
      </c>
      <c r="R10" s="18">
        <f t="shared" si="3"/>
        <v>0</v>
      </c>
      <c r="S10" s="9"/>
    </row>
    <row r="11" spans="1:23" ht="19.5" customHeight="1" x14ac:dyDescent="0.55000000000000004">
      <c r="A11" s="17" t="s">
        <v>30</v>
      </c>
      <c r="B11" s="18">
        <f>SUM(F11+J11+N11+R11)</f>
        <v>0</v>
      </c>
      <c r="C11" s="69">
        <f>+โครงการ1!C11</f>
        <v>0</v>
      </c>
      <c r="D11" s="69">
        <f>+โครงการ1!D11</f>
        <v>0</v>
      </c>
      <c r="E11" s="69">
        <f>+โครงการ1!E11</f>
        <v>0</v>
      </c>
      <c r="F11" s="18">
        <f>SUM(C11:E11)</f>
        <v>0</v>
      </c>
      <c r="G11" s="69">
        <f>+โครงการ1!G11</f>
        <v>0</v>
      </c>
      <c r="H11" s="69">
        <f>+โครงการ1!H11</f>
        <v>0</v>
      </c>
      <c r="I11" s="69">
        <f>+โครงการ1!I11</f>
        <v>0</v>
      </c>
      <c r="J11" s="18">
        <f>SUM(G11:I11)</f>
        <v>0</v>
      </c>
      <c r="K11" s="69">
        <f>+โครงการ1!K11</f>
        <v>0</v>
      </c>
      <c r="L11" s="69">
        <f>+โครงการ1!L11</f>
        <v>0</v>
      </c>
      <c r="M11" s="69">
        <f>+โครงการ1!M11</f>
        <v>0</v>
      </c>
      <c r="N11" s="18">
        <f>SUM(K11:M11)</f>
        <v>0</v>
      </c>
      <c r="O11" s="69">
        <f>+โครงการ1!O11</f>
        <v>0</v>
      </c>
      <c r="P11" s="69">
        <f>+โครงการ1!P11</f>
        <v>0</v>
      </c>
      <c r="Q11" s="69">
        <f>+โครงการ1!Q11</f>
        <v>0</v>
      </c>
      <c r="R11" s="18">
        <f>SUM(O11:Q11)</f>
        <v>0</v>
      </c>
      <c r="S11" s="9"/>
    </row>
    <row r="12" spans="1:23" ht="19.5" customHeight="1" x14ac:dyDescent="0.55000000000000004">
      <c r="A12" s="19" t="s">
        <v>31</v>
      </c>
      <c r="B12" s="18">
        <f>SUM(B13:B17)</f>
        <v>19300</v>
      </c>
      <c r="C12" s="18">
        <f t="shared" ref="C12:R12" si="4">SUM(C13:C17)</f>
        <v>0</v>
      </c>
      <c r="D12" s="18">
        <f t="shared" si="4"/>
        <v>0</v>
      </c>
      <c r="E12" s="18">
        <f t="shared" si="4"/>
        <v>0</v>
      </c>
      <c r="F12" s="18">
        <f t="shared" si="4"/>
        <v>0</v>
      </c>
      <c r="G12" s="18">
        <f t="shared" si="4"/>
        <v>0</v>
      </c>
      <c r="H12" s="18">
        <f t="shared" si="4"/>
        <v>19300</v>
      </c>
      <c r="I12" s="18">
        <f t="shared" si="4"/>
        <v>0</v>
      </c>
      <c r="J12" s="18">
        <f t="shared" si="4"/>
        <v>19300</v>
      </c>
      <c r="K12" s="18">
        <f t="shared" si="4"/>
        <v>0</v>
      </c>
      <c r="L12" s="18">
        <f t="shared" si="4"/>
        <v>0</v>
      </c>
      <c r="M12" s="18">
        <f t="shared" si="4"/>
        <v>0</v>
      </c>
      <c r="N12" s="18">
        <f t="shared" si="4"/>
        <v>0</v>
      </c>
      <c r="O12" s="18">
        <f t="shared" si="4"/>
        <v>0</v>
      </c>
      <c r="P12" s="18">
        <f t="shared" si="4"/>
        <v>0</v>
      </c>
      <c r="Q12" s="18">
        <f t="shared" si="4"/>
        <v>0</v>
      </c>
      <c r="R12" s="18">
        <f t="shared" si="4"/>
        <v>0</v>
      </c>
      <c r="S12" s="9"/>
    </row>
    <row r="13" spans="1:23" ht="19.5" customHeight="1" x14ac:dyDescent="0.55000000000000004">
      <c r="A13" s="17" t="s">
        <v>32</v>
      </c>
      <c r="B13" s="18">
        <f>SUM(F13+J13+N13+R13)</f>
        <v>19300</v>
      </c>
      <c r="C13" s="69">
        <f>+โครงการ1!C13</f>
        <v>0</v>
      </c>
      <c r="D13" s="69">
        <f>+โครงการ1!D13</f>
        <v>0</v>
      </c>
      <c r="E13" s="69">
        <f>+โครงการ1!E13</f>
        <v>0</v>
      </c>
      <c r="F13" s="18">
        <f>SUM(C13:E13)</f>
        <v>0</v>
      </c>
      <c r="G13" s="69">
        <f>+โครงการ1!G13</f>
        <v>0</v>
      </c>
      <c r="H13" s="69">
        <f>+โครงการ1!H13</f>
        <v>19300</v>
      </c>
      <c r="I13" s="69">
        <f>+โครงการ1!I13</f>
        <v>0</v>
      </c>
      <c r="J13" s="18">
        <f>SUM(G13:I13)</f>
        <v>19300</v>
      </c>
      <c r="K13" s="69">
        <f>+โครงการ1!K13</f>
        <v>0</v>
      </c>
      <c r="L13" s="69">
        <f>+โครงการ1!L13</f>
        <v>0</v>
      </c>
      <c r="M13" s="69">
        <f>+โครงการ1!M13</f>
        <v>0</v>
      </c>
      <c r="N13" s="18">
        <f>SUM(K13:M13)</f>
        <v>0</v>
      </c>
      <c r="O13" s="69">
        <f>+โครงการ1!O13</f>
        <v>0</v>
      </c>
      <c r="P13" s="69">
        <f>+โครงการ1!P13</f>
        <v>0</v>
      </c>
      <c r="Q13" s="69">
        <f>+โครงการ1!Q13</f>
        <v>0</v>
      </c>
      <c r="R13" s="18">
        <f>SUM(O13:Q13)</f>
        <v>0</v>
      </c>
      <c r="S13" s="9"/>
    </row>
    <row r="14" spans="1:23" ht="19.5" customHeight="1" x14ac:dyDescent="0.55000000000000004">
      <c r="A14" s="17" t="s">
        <v>33</v>
      </c>
      <c r="B14" s="18">
        <f>SUM(F14+J14+N14+R14)</f>
        <v>0</v>
      </c>
      <c r="C14" s="69">
        <f>+โครงการ1!C14</f>
        <v>0</v>
      </c>
      <c r="D14" s="69">
        <f>+โครงการ1!D14</f>
        <v>0</v>
      </c>
      <c r="E14" s="69">
        <f>+โครงการ1!E14</f>
        <v>0</v>
      </c>
      <c r="F14" s="18">
        <f>SUM(C14:E14)</f>
        <v>0</v>
      </c>
      <c r="G14" s="69">
        <f>+โครงการ1!G14</f>
        <v>0</v>
      </c>
      <c r="H14" s="69">
        <f>+โครงการ1!H14</f>
        <v>0</v>
      </c>
      <c r="I14" s="69">
        <f>+โครงการ1!I14</f>
        <v>0</v>
      </c>
      <c r="J14" s="18">
        <f>SUM(G14:I14)</f>
        <v>0</v>
      </c>
      <c r="K14" s="69">
        <f>+โครงการ1!K14</f>
        <v>0</v>
      </c>
      <c r="L14" s="69">
        <f>+โครงการ1!L14</f>
        <v>0</v>
      </c>
      <c r="M14" s="69">
        <f>+โครงการ1!M14</f>
        <v>0</v>
      </c>
      <c r="N14" s="18">
        <f>SUM(K14:M14)</f>
        <v>0</v>
      </c>
      <c r="O14" s="69">
        <f>+โครงการ1!O14</f>
        <v>0</v>
      </c>
      <c r="P14" s="69">
        <f>+โครงการ1!P14</f>
        <v>0</v>
      </c>
      <c r="Q14" s="69">
        <f>+โครงการ1!Q14</f>
        <v>0</v>
      </c>
      <c r="R14" s="18">
        <f>SUM(O14:Q14)</f>
        <v>0</v>
      </c>
      <c r="S14" s="9"/>
    </row>
    <row r="15" spans="1:23" ht="19.5" customHeight="1" x14ac:dyDescent="0.55000000000000004">
      <c r="A15" s="17" t="s">
        <v>34</v>
      </c>
      <c r="B15" s="18">
        <f>SUM(F15+J15+N15+R15)</f>
        <v>0</v>
      </c>
      <c r="C15" s="69">
        <f>+โครงการ1!C15</f>
        <v>0</v>
      </c>
      <c r="D15" s="69">
        <f>+โครงการ1!D15</f>
        <v>0</v>
      </c>
      <c r="E15" s="69">
        <f>+โครงการ1!E15</f>
        <v>0</v>
      </c>
      <c r="F15" s="18">
        <f>SUM(C15:E15)</f>
        <v>0</v>
      </c>
      <c r="G15" s="69">
        <f>+โครงการ1!G15</f>
        <v>0</v>
      </c>
      <c r="H15" s="69">
        <f>+โครงการ1!H15</f>
        <v>0</v>
      </c>
      <c r="I15" s="69">
        <f>+โครงการ1!I15</f>
        <v>0</v>
      </c>
      <c r="J15" s="18">
        <f>SUM(G15:I15)</f>
        <v>0</v>
      </c>
      <c r="K15" s="69">
        <f>+โครงการ1!K15</f>
        <v>0</v>
      </c>
      <c r="L15" s="69">
        <f>+โครงการ1!L15</f>
        <v>0</v>
      </c>
      <c r="M15" s="69">
        <f>+โครงการ1!M15</f>
        <v>0</v>
      </c>
      <c r="N15" s="18">
        <f>SUM(K15:M15)</f>
        <v>0</v>
      </c>
      <c r="O15" s="69">
        <f>+โครงการ1!O15</f>
        <v>0</v>
      </c>
      <c r="P15" s="69">
        <f>+โครงการ1!P15</f>
        <v>0</v>
      </c>
      <c r="Q15" s="69">
        <f>+โครงการ1!Q15</f>
        <v>0</v>
      </c>
      <c r="R15" s="18">
        <f>SUM(O15:Q15)</f>
        <v>0</v>
      </c>
      <c r="S15" s="9"/>
    </row>
    <row r="16" spans="1:23" ht="19.5" customHeight="1" x14ac:dyDescent="0.55000000000000004">
      <c r="A16" s="17" t="s">
        <v>35</v>
      </c>
      <c r="B16" s="18">
        <f>SUM(F16+J16+N16+R16)</f>
        <v>0</v>
      </c>
      <c r="C16" s="69">
        <f>+โครงการ1!C16</f>
        <v>0</v>
      </c>
      <c r="D16" s="69">
        <f>+โครงการ1!D16</f>
        <v>0</v>
      </c>
      <c r="E16" s="69">
        <f>+โครงการ1!E16</f>
        <v>0</v>
      </c>
      <c r="F16" s="18">
        <f>SUM(C16:E16)</f>
        <v>0</v>
      </c>
      <c r="G16" s="69">
        <f>+โครงการ1!G16</f>
        <v>0</v>
      </c>
      <c r="H16" s="69">
        <f>+โครงการ1!H16</f>
        <v>0</v>
      </c>
      <c r="I16" s="69">
        <f>+โครงการ1!I16</f>
        <v>0</v>
      </c>
      <c r="J16" s="18">
        <f>SUM(G16:I16)</f>
        <v>0</v>
      </c>
      <c r="K16" s="69">
        <f>+โครงการ1!K16</f>
        <v>0</v>
      </c>
      <c r="L16" s="69">
        <f>+โครงการ1!L16</f>
        <v>0</v>
      </c>
      <c r="M16" s="69">
        <f>+โครงการ1!M16</f>
        <v>0</v>
      </c>
      <c r="N16" s="18">
        <f>SUM(K16:M16)</f>
        <v>0</v>
      </c>
      <c r="O16" s="69">
        <f>+โครงการ1!O16</f>
        <v>0</v>
      </c>
      <c r="P16" s="69">
        <f>+โครงการ1!P16</f>
        <v>0</v>
      </c>
      <c r="Q16" s="69">
        <f>+โครงการ1!Q16</f>
        <v>0</v>
      </c>
      <c r="R16" s="18">
        <f>SUM(O16:Q16)</f>
        <v>0</v>
      </c>
      <c r="S16" s="9"/>
    </row>
    <row r="17" spans="1:19" ht="19.5" customHeight="1" x14ac:dyDescent="0.55000000000000004">
      <c r="A17" s="17" t="s">
        <v>36</v>
      </c>
      <c r="B17" s="18">
        <f>SUM(F17+J17+N17+R17)</f>
        <v>0</v>
      </c>
      <c r="C17" s="69">
        <f>+โครงการ1!C17</f>
        <v>0</v>
      </c>
      <c r="D17" s="69">
        <f>+โครงการ1!D17</f>
        <v>0</v>
      </c>
      <c r="E17" s="69">
        <f>+โครงการ1!E17</f>
        <v>0</v>
      </c>
      <c r="F17" s="18">
        <f>SUM(C17:E17)</f>
        <v>0</v>
      </c>
      <c r="G17" s="69">
        <f>+โครงการ1!G17</f>
        <v>0</v>
      </c>
      <c r="H17" s="69">
        <f>+โครงการ1!H17</f>
        <v>0</v>
      </c>
      <c r="I17" s="69">
        <f>+โครงการ1!I17</f>
        <v>0</v>
      </c>
      <c r="J17" s="18">
        <f>SUM(G17:I17)</f>
        <v>0</v>
      </c>
      <c r="K17" s="69">
        <f>+โครงการ1!K17</f>
        <v>0</v>
      </c>
      <c r="L17" s="69">
        <f>+โครงการ1!L17</f>
        <v>0</v>
      </c>
      <c r="M17" s="69">
        <f>+โครงการ1!M17</f>
        <v>0</v>
      </c>
      <c r="N17" s="18">
        <f>SUM(K17:M17)</f>
        <v>0</v>
      </c>
      <c r="O17" s="69">
        <f>+โครงการ1!O17</f>
        <v>0</v>
      </c>
      <c r="P17" s="69">
        <f>+โครงการ1!P17</f>
        <v>0</v>
      </c>
      <c r="Q17" s="69">
        <f>+โครงการ1!Q17</f>
        <v>0</v>
      </c>
      <c r="R17" s="18">
        <f>SUM(O17:Q17)</f>
        <v>0</v>
      </c>
      <c r="S17" s="9"/>
    </row>
    <row r="18" spans="1:19" ht="19.5" customHeight="1" x14ac:dyDescent="0.55000000000000004">
      <c r="A18" s="19" t="s">
        <v>37</v>
      </c>
      <c r="B18" s="18">
        <f t="shared" ref="B18:R18" si="5">SUM(B19:B24)</f>
        <v>25000</v>
      </c>
      <c r="C18" s="18">
        <f t="shared" si="5"/>
        <v>0</v>
      </c>
      <c r="D18" s="18">
        <f t="shared" si="5"/>
        <v>0</v>
      </c>
      <c r="E18" s="18">
        <f t="shared" si="5"/>
        <v>0</v>
      </c>
      <c r="F18" s="18">
        <f t="shared" si="5"/>
        <v>0</v>
      </c>
      <c r="G18" s="18">
        <f t="shared" si="5"/>
        <v>0</v>
      </c>
      <c r="H18" s="18">
        <f t="shared" si="5"/>
        <v>25000</v>
      </c>
      <c r="I18" s="18">
        <f t="shared" si="5"/>
        <v>0</v>
      </c>
      <c r="J18" s="18">
        <f t="shared" si="5"/>
        <v>25000</v>
      </c>
      <c r="K18" s="18">
        <f t="shared" si="5"/>
        <v>0</v>
      </c>
      <c r="L18" s="18">
        <f t="shared" si="5"/>
        <v>0</v>
      </c>
      <c r="M18" s="18">
        <f t="shared" si="5"/>
        <v>0</v>
      </c>
      <c r="N18" s="18">
        <f t="shared" si="5"/>
        <v>0</v>
      </c>
      <c r="O18" s="18">
        <f t="shared" si="5"/>
        <v>0</v>
      </c>
      <c r="P18" s="18">
        <f t="shared" si="5"/>
        <v>0</v>
      </c>
      <c r="Q18" s="18">
        <f t="shared" si="5"/>
        <v>0</v>
      </c>
      <c r="R18" s="18">
        <f t="shared" si="5"/>
        <v>0</v>
      </c>
      <c r="S18" s="9"/>
    </row>
    <row r="19" spans="1:19" ht="19.5" customHeight="1" x14ac:dyDescent="0.55000000000000004">
      <c r="A19" s="17" t="s">
        <v>38</v>
      </c>
      <c r="B19" s="18">
        <f t="shared" ref="B19:B24" si="6">SUM(F19+J19+N19+R19)</f>
        <v>5000</v>
      </c>
      <c r="C19" s="69">
        <f>+โครงการ1!C19</f>
        <v>0</v>
      </c>
      <c r="D19" s="69">
        <f>+โครงการ1!D19</f>
        <v>0</v>
      </c>
      <c r="E19" s="69">
        <f>+โครงการ1!E19</f>
        <v>0</v>
      </c>
      <c r="F19" s="18">
        <f t="shared" ref="F19:F24" si="7">SUM(C19:E19)</f>
        <v>0</v>
      </c>
      <c r="G19" s="69">
        <f>+โครงการ1!G19</f>
        <v>0</v>
      </c>
      <c r="H19" s="69">
        <f>+โครงการ1!H19</f>
        <v>5000</v>
      </c>
      <c r="I19" s="69">
        <f>+โครงการ1!I19</f>
        <v>0</v>
      </c>
      <c r="J19" s="18">
        <f t="shared" ref="J19:J24" si="8">SUM(G19:I19)</f>
        <v>5000</v>
      </c>
      <c r="K19" s="69">
        <f>+โครงการ1!K19</f>
        <v>0</v>
      </c>
      <c r="L19" s="69">
        <f>+โครงการ1!L19</f>
        <v>0</v>
      </c>
      <c r="M19" s="69">
        <f>+โครงการ1!M19</f>
        <v>0</v>
      </c>
      <c r="N19" s="18">
        <f t="shared" ref="N19:N24" si="9">SUM(K19:M19)</f>
        <v>0</v>
      </c>
      <c r="O19" s="69">
        <f>+โครงการ1!O19</f>
        <v>0</v>
      </c>
      <c r="P19" s="69">
        <f>+โครงการ1!P19</f>
        <v>0</v>
      </c>
      <c r="Q19" s="69">
        <f>+โครงการ1!Q19</f>
        <v>0</v>
      </c>
      <c r="R19" s="18">
        <f t="shared" ref="R19:R24" si="10">SUM(O19:Q19)</f>
        <v>0</v>
      </c>
      <c r="S19" s="9"/>
    </row>
    <row r="20" spans="1:19" ht="19.5" customHeight="1" x14ac:dyDescent="0.55000000000000004">
      <c r="A20" s="17" t="s">
        <v>39</v>
      </c>
      <c r="B20" s="18">
        <f t="shared" si="6"/>
        <v>7500</v>
      </c>
      <c r="C20" s="69">
        <f>+โครงการ1!C20</f>
        <v>0</v>
      </c>
      <c r="D20" s="69">
        <f>+โครงการ1!D20</f>
        <v>0</v>
      </c>
      <c r="E20" s="69">
        <f>+โครงการ1!E20</f>
        <v>0</v>
      </c>
      <c r="F20" s="18">
        <f t="shared" si="7"/>
        <v>0</v>
      </c>
      <c r="G20" s="69">
        <f>+โครงการ1!G20</f>
        <v>0</v>
      </c>
      <c r="H20" s="69">
        <f>+โครงการ1!H20</f>
        <v>7500</v>
      </c>
      <c r="I20" s="69">
        <f>+โครงการ1!I20</f>
        <v>0</v>
      </c>
      <c r="J20" s="18">
        <f t="shared" si="8"/>
        <v>7500</v>
      </c>
      <c r="K20" s="69">
        <f>+โครงการ1!K20</f>
        <v>0</v>
      </c>
      <c r="L20" s="69">
        <f>+โครงการ1!L20</f>
        <v>0</v>
      </c>
      <c r="M20" s="69">
        <f>+โครงการ1!M20</f>
        <v>0</v>
      </c>
      <c r="N20" s="18">
        <f t="shared" si="9"/>
        <v>0</v>
      </c>
      <c r="O20" s="69">
        <f>+โครงการ1!O20</f>
        <v>0</v>
      </c>
      <c r="P20" s="69">
        <f>+โครงการ1!P20</f>
        <v>0</v>
      </c>
      <c r="Q20" s="69">
        <f>+โครงการ1!Q20</f>
        <v>0</v>
      </c>
      <c r="R20" s="18">
        <f t="shared" si="10"/>
        <v>0</v>
      </c>
      <c r="S20" s="9"/>
    </row>
    <row r="21" spans="1:19" ht="19.5" customHeight="1" x14ac:dyDescent="0.55000000000000004">
      <c r="A21" s="17" t="s">
        <v>40</v>
      </c>
      <c r="B21" s="18">
        <f t="shared" si="6"/>
        <v>0</v>
      </c>
      <c r="C21" s="69">
        <f>+โครงการ1!C21</f>
        <v>0</v>
      </c>
      <c r="D21" s="69">
        <f>+โครงการ1!D21</f>
        <v>0</v>
      </c>
      <c r="E21" s="69">
        <f>+โครงการ1!E21</f>
        <v>0</v>
      </c>
      <c r="F21" s="18">
        <f t="shared" si="7"/>
        <v>0</v>
      </c>
      <c r="G21" s="69">
        <f>+โครงการ1!G21</f>
        <v>0</v>
      </c>
      <c r="H21" s="69">
        <f>+โครงการ1!H21</f>
        <v>0</v>
      </c>
      <c r="I21" s="69">
        <f>+โครงการ1!I21</f>
        <v>0</v>
      </c>
      <c r="J21" s="18">
        <f t="shared" si="8"/>
        <v>0</v>
      </c>
      <c r="K21" s="69">
        <f>+โครงการ1!K21</f>
        <v>0</v>
      </c>
      <c r="L21" s="69">
        <f>+โครงการ1!L21</f>
        <v>0</v>
      </c>
      <c r="M21" s="69">
        <f>+โครงการ1!M21</f>
        <v>0</v>
      </c>
      <c r="N21" s="18">
        <f t="shared" si="9"/>
        <v>0</v>
      </c>
      <c r="O21" s="69">
        <f>+โครงการ1!O21</f>
        <v>0</v>
      </c>
      <c r="P21" s="69">
        <f>+โครงการ1!P21</f>
        <v>0</v>
      </c>
      <c r="Q21" s="69">
        <f>+โครงการ1!Q21</f>
        <v>0</v>
      </c>
      <c r="R21" s="18">
        <f t="shared" si="10"/>
        <v>0</v>
      </c>
      <c r="S21" s="9"/>
    </row>
    <row r="22" spans="1:19" ht="19.5" customHeight="1" x14ac:dyDescent="0.55000000000000004">
      <c r="A22" s="17" t="s">
        <v>41</v>
      </c>
      <c r="B22" s="18">
        <f t="shared" si="6"/>
        <v>7500</v>
      </c>
      <c r="C22" s="69">
        <f>+โครงการ1!C22</f>
        <v>0</v>
      </c>
      <c r="D22" s="69">
        <f>+โครงการ1!D22</f>
        <v>0</v>
      </c>
      <c r="E22" s="69">
        <f>+โครงการ1!E22</f>
        <v>0</v>
      </c>
      <c r="F22" s="18">
        <f t="shared" si="7"/>
        <v>0</v>
      </c>
      <c r="G22" s="69">
        <f>+โครงการ1!G22</f>
        <v>0</v>
      </c>
      <c r="H22" s="69">
        <f>+โครงการ1!H22</f>
        <v>7500</v>
      </c>
      <c r="I22" s="69">
        <f>+โครงการ1!I22</f>
        <v>0</v>
      </c>
      <c r="J22" s="18">
        <f t="shared" si="8"/>
        <v>7500</v>
      </c>
      <c r="K22" s="69">
        <f>+โครงการ1!K22</f>
        <v>0</v>
      </c>
      <c r="L22" s="69">
        <f>+โครงการ1!L22</f>
        <v>0</v>
      </c>
      <c r="M22" s="69">
        <f>+โครงการ1!M22</f>
        <v>0</v>
      </c>
      <c r="N22" s="18">
        <f t="shared" si="9"/>
        <v>0</v>
      </c>
      <c r="O22" s="69">
        <f>+โครงการ1!O22</f>
        <v>0</v>
      </c>
      <c r="P22" s="69">
        <f>+โครงการ1!P22</f>
        <v>0</v>
      </c>
      <c r="Q22" s="69">
        <f>+โครงการ1!Q22</f>
        <v>0</v>
      </c>
      <c r="R22" s="18">
        <f t="shared" si="10"/>
        <v>0</v>
      </c>
      <c r="S22" s="9"/>
    </row>
    <row r="23" spans="1:19" ht="19.5" customHeight="1" x14ac:dyDescent="0.55000000000000004">
      <c r="A23" s="17" t="s">
        <v>42</v>
      </c>
      <c r="B23" s="18">
        <f t="shared" si="6"/>
        <v>5000</v>
      </c>
      <c r="C23" s="69">
        <f>+โครงการ1!C23</f>
        <v>0</v>
      </c>
      <c r="D23" s="69">
        <f>+โครงการ1!D23</f>
        <v>0</v>
      </c>
      <c r="E23" s="69">
        <f>+โครงการ1!E23</f>
        <v>0</v>
      </c>
      <c r="F23" s="18">
        <f t="shared" si="7"/>
        <v>0</v>
      </c>
      <c r="G23" s="69">
        <f>+โครงการ1!G23</f>
        <v>0</v>
      </c>
      <c r="H23" s="69">
        <f>+โครงการ1!H23</f>
        <v>5000</v>
      </c>
      <c r="I23" s="69">
        <f>+โครงการ1!I23</f>
        <v>0</v>
      </c>
      <c r="J23" s="18">
        <f t="shared" si="8"/>
        <v>5000</v>
      </c>
      <c r="K23" s="69">
        <f>+โครงการ1!K23</f>
        <v>0</v>
      </c>
      <c r="L23" s="69">
        <f>+โครงการ1!L23</f>
        <v>0</v>
      </c>
      <c r="M23" s="69">
        <f>+โครงการ1!M23</f>
        <v>0</v>
      </c>
      <c r="N23" s="18">
        <f t="shared" si="9"/>
        <v>0</v>
      </c>
      <c r="O23" s="69">
        <f>+โครงการ1!O23</f>
        <v>0</v>
      </c>
      <c r="P23" s="69">
        <f>+โครงการ1!P23</f>
        <v>0</v>
      </c>
      <c r="Q23" s="69">
        <f>+โครงการ1!Q23</f>
        <v>0</v>
      </c>
      <c r="R23" s="18">
        <f t="shared" si="10"/>
        <v>0</v>
      </c>
      <c r="S23" s="9"/>
    </row>
    <row r="24" spans="1:19" ht="19.5" customHeight="1" x14ac:dyDescent="0.55000000000000004">
      <c r="A24" s="17" t="s">
        <v>43</v>
      </c>
      <c r="B24" s="18">
        <f t="shared" si="6"/>
        <v>0</v>
      </c>
      <c r="C24" s="69">
        <f>+โครงการ1!C24</f>
        <v>0</v>
      </c>
      <c r="D24" s="69">
        <f>+โครงการ1!D24</f>
        <v>0</v>
      </c>
      <c r="E24" s="69">
        <f>+โครงการ1!E24</f>
        <v>0</v>
      </c>
      <c r="F24" s="18">
        <f t="shared" si="7"/>
        <v>0</v>
      </c>
      <c r="G24" s="69">
        <f>+โครงการ1!G24</f>
        <v>0</v>
      </c>
      <c r="H24" s="69">
        <f>+โครงการ1!H24</f>
        <v>0</v>
      </c>
      <c r="I24" s="69">
        <f>+โครงการ1!I24</f>
        <v>0</v>
      </c>
      <c r="J24" s="18">
        <f t="shared" si="8"/>
        <v>0</v>
      </c>
      <c r="K24" s="69">
        <f>+โครงการ1!K24</f>
        <v>0</v>
      </c>
      <c r="L24" s="69">
        <f>+โครงการ1!L24</f>
        <v>0</v>
      </c>
      <c r="M24" s="69">
        <f>+โครงการ1!M24</f>
        <v>0</v>
      </c>
      <c r="N24" s="18">
        <f t="shared" si="9"/>
        <v>0</v>
      </c>
      <c r="O24" s="69">
        <f>+โครงการ1!O24</f>
        <v>0</v>
      </c>
      <c r="P24" s="69">
        <f>+โครงการ1!P24</f>
        <v>0</v>
      </c>
      <c r="Q24" s="69">
        <f>+โครงการ1!Q24</f>
        <v>0</v>
      </c>
      <c r="R24" s="18">
        <f t="shared" si="10"/>
        <v>0</v>
      </c>
      <c r="S24" s="9"/>
    </row>
    <row r="25" spans="1:19" ht="19.5" customHeight="1" x14ac:dyDescent="0.55000000000000004">
      <c r="A25" s="15" t="s">
        <v>44</v>
      </c>
      <c r="B25" s="16">
        <f t="shared" ref="B25:R25" si="11">SUM(B26:B26)</f>
        <v>0</v>
      </c>
      <c r="C25" s="16">
        <f t="shared" si="11"/>
        <v>0</v>
      </c>
      <c r="D25" s="16">
        <f t="shared" si="11"/>
        <v>0</v>
      </c>
      <c r="E25" s="16">
        <f t="shared" si="11"/>
        <v>0</v>
      </c>
      <c r="F25" s="16">
        <f t="shared" si="11"/>
        <v>0</v>
      </c>
      <c r="G25" s="16">
        <f t="shared" si="11"/>
        <v>0</v>
      </c>
      <c r="H25" s="16">
        <f t="shared" si="11"/>
        <v>0</v>
      </c>
      <c r="I25" s="16">
        <f t="shared" si="11"/>
        <v>0</v>
      </c>
      <c r="J25" s="16">
        <f t="shared" si="11"/>
        <v>0</v>
      </c>
      <c r="K25" s="16">
        <f t="shared" si="11"/>
        <v>0</v>
      </c>
      <c r="L25" s="16">
        <f t="shared" si="11"/>
        <v>0</v>
      </c>
      <c r="M25" s="16">
        <f t="shared" si="11"/>
        <v>0</v>
      </c>
      <c r="N25" s="16">
        <f t="shared" si="11"/>
        <v>0</v>
      </c>
      <c r="O25" s="16">
        <f t="shared" si="11"/>
        <v>0</v>
      </c>
      <c r="P25" s="16">
        <f t="shared" si="11"/>
        <v>0</v>
      </c>
      <c r="Q25" s="16">
        <f t="shared" si="11"/>
        <v>0</v>
      </c>
      <c r="R25" s="16">
        <f t="shared" si="11"/>
        <v>0</v>
      </c>
      <c r="S25" s="9"/>
    </row>
    <row r="26" spans="1:19" ht="19.5" customHeight="1" x14ac:dyDescent="0.55000000000000004">
      <c r="A26" s="70" t="s">
        <v>45</v>
      </c>
      <c r="B26" s="23">
        <f>SUM(F26+J26+N26+R26)</f>
        <v>0</v>
      </c>
      <c r="C26" s="71">
        <f>+โครงการ1!C26</f>
        <v>0</v>
      </c>
      <c r="D26" s="71">
        <f>+โครงการ1!D26</f>
        <v>0</v>
      </c>
      <c r="E26" s="71">
        <f>+โครงการ1!E26</f>
        <v>0</v>
      </c>
      <c r="F26" s="23">
        <f>SUM(C26:E26)</f>
        <v>0</v>
      </c>
      <c r="G26" s="71">
        <f>+โครงการ1!G26</f>
        <v>0</v>
      </c>
      <c r="H26" s="71">
        <f>+โครงการ1!H26</f>
        <v>0</v>
      </c>
      <c r="I26" s="71">
        <f>+โครงการ1!I26</f>
        <v>0</v>
      </c>
      <c r="J26" s="23">
        <f>SUM(G26:I26)</f>
        <v>0</v>
      </c>
      <c r="K26" s="71">
        <f>+โครงการ1!K26</f>
        <v>0</v>
      </c>
      <c r="L26" s="71">
        <f>+โครงการ1!L26</f>
        <v>0</v>
      </c>
      <c r="M26" s="71">
        <f>+โครงการ1!M26</f>
        <v>0</v>
      </c>
      <c r="N26" s="23">
        <f>SUM(K26:M26)</f>
        <v>0</v>
      </c>
      <c r="O26" s="71">
        <f>+โครงการ1!O26</f>
        <v>0</v>
      </c>
      <c r="P26" s="71">
        <f>+โครงการ1!P26</f>
        <v>0</v>
      </c>
      <c r="Q26" s="71">
        <f>+โครงการ1!Q26</f>
        <v>0</v>
      </c>
      <c r="R26" s="23">
        <f>SUM(O26:Q26)</f>
        <v>0</v>
      </c>
      <c r="S26" s="9"/>
    </row>
    <row r="27" spans="1:19" ht="24.95" customHeight="1" x14ac:dyDescent="0.55000000000000004">
      <c r="A27" s="6" t="s">
        <v>65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9" x14ac:dyDescent="0.55000000000000004">
      <c r="A28" s="146" t="s">
        <v>4</v>
      </c>
      <c r="B28" s="148" t="s">
        <v>5</v>
      </c>
      <c r="C28" s="143" t="s">
        <v>6</v>
      </c>
      <c r="D28" s="144"/>
      <c r="E28" s="145"/>
      <c r="F28" s="141" t="s">
        <v>7</v>
      </c>
      <c r="G28" s="143" t="s">
        <v>8</v>
      </c>
      <c r="H28" s="144"/>
      <c r="I28" s="145"/>
      <c r="J28" s="141" t="s">
        <v>9</v>
      </c>
      <c r="K28" s="143" t="s">
        <v>10</v>
      </c>
      <c r="L28" s="144"/>
      <c r="M28" s="145"/>
      <c r="N28" s="141" t="s">
        <v>11</v>
      </c>
      <c r="O28" s="143" t="s">
        <v>12</v>
      </c>
      <c r="P28" s="144"/>
      <c r="Q28" s="145"/>
      <c r="R28" s="141" t="s">
        <v>13</v>
      </c>
      <c r="S28" s="10"/>
    </row>
    <row r="29" spans="1:19" x14ac:dyDescent="0.55000000000000004">
      <c r="A29" s="147"/>
      <c r="B29" s="149"/>
      <c r="C29" s="11" t="s">
        <v>14</v>
      </c>
      <c r="D29" s="11" t="s">
        <v>15</v>
      </c>
      <c r="E29" s="11" t="s">
        <v>16</v>
      </c>
      <c r="F29" s="142"/>
      <c r="G29" s="11" t="s">
        <v>17</v>
      </c>
      <c r="H29" s="11" t="s">
        <v>18</v>
      </c>
      <c r="I29" s="11" t="s">
        <v>19</v>
      </c>
      <c r="J29" s="142"/>
      <c r="K29" s="11" t="s">
        <v>20</v>
      </c>
      <c r="L29" s="11" t="s">
        <v>21</v>
      </c>
      <c r="M29" s="11" t="s">
        <v>22</v>
      </c>
      <c r="N29" s="142"/>
      <c r="O29" s="11" t="s">
        <v>23</v>
      </c>
      <c r="P29" s="11" t="s">
        <v>24</v>
      </c>
      <c r="Q29" s="11" t="s">
        <v>25</v>
      </c>
      <c r="R29" s="142"/>
      <c r="S29" s="12"/>
    </row>
    <row r="30" spans="1:19" ht="19.5" customHeight="1" x14ac:dyDescent="0.55000000000000004">
      <c r="A30" s="13" t="s">
        <v>26</v>
      </c>
      <c r="B30" s="14">
        <f>SUM(B31+B48)</f>
        <v>1600000</v>
      </c>
      <c r="C30" s="14">
        <f t="shared" ref="C30:R30" si="12">SUM(C31+C48)</f>
        <v>0</v>
      </c>
      <c r="D30" s="14">
        <f t="shared" si="12"/>
        <v>0</v>
      </c>
      <c r="E30" s="14">
        <f t="shared" si="12"/>
        <v>0</v>
      </c>
      <c r="F30" s="14">
        <f t="shared" si="12"/>
        <v>0</v>
      </c>
      <c r="G30" s="14">
        <f t="shared" si="12"/>
        <v>0</v>
      </c>
      <c r="H30" s="14">
        <f t="shared" si="12"/>
        <v>773050</v>
      </c>
      <c r="I30" s="14">
        <f t="shared" si="12"/>
        <v>186950</v>
      </c>
      <c r="J30" s="14">
        <f t="shared" si="12"/>
        <v>960000</v>
      </c>
      <c r="K30" s="14">
        <f t="shared" si="12"/>
        <v>131850</v>
      </c>
      <c r="L30" s="14">
        <f t="shared" si="12"/>
        <v>246300</v>
      </c>
      <c r="M30" s="14">
        <f t="shared" si="12"/>
        <v>101850</v>
      </c>
      <c r="N30" s="14">
        <f t="shared" si="12"/>
        <v>480000</v>
      </c>
      <c r="O30" s="14">
        <f t="shared" si="12"/>
        <v>56300</v>
      </c>
      <c r="P30" s="14">
        <f t="shared" si="12"/>
        <v>61850</v>
      </c>
      <c r="Q30" s="14">
        <f t="shared" si="12"/>
        <v>41850</v>
      </c>
      <c r="R30" s="14">
        <f t="shared" si="12"/>
        <v>160000</v>
      </c>
      <c r="S30" s="9"/>
    </row>
    <row r="31" spans="1:19" ht="19.5" customHeight="1" x14ac:dyDescent="0.55000000000000004">
      <c r="A31" s="15" t="s">
        <v>27</v>
      </c>
      <c r="B31" s="16">
        <f>SUM(B32)</f>
        <v>1600000</v>
      </c>
      <c r="C31" s="16">
        <f t="shared" ref="C31:R31" si="13">SUM(C32)</f>
        <v>0</v>
      </c>
      <c r="D31" s="16">
        <f t="shared" si="13"/>
        <v>0</v>
      </c>
      <c r="E31" s="16">
        <f t="shared" si="13"/>
        <v>0</v>
      </c>
      <c r="F31" s="16">
        <f t="shared" si="13"/>
        <v>0</v>
      </c>
      <c r="G31" s="16">
        <f t="shared" si="13"/>
        <v>0</v>
      </c>
      <c r="H31" s="16">
        <f t="shared" si="13"/>
        <v>773050</v>
      </c>
      <c r="I31" s="16">
        <f t="shared" si="13"/>
        <v>186950</v>
      </c>
      <c r="J31" s="16">
        <f t="shared" si="13"/>
        <v>960000</v>
      </c>
      <c r="K31" s="16">
        <f t="shared" si="13"/>
        <v>131850</v>
      </c>
      <c r="L31" s="16">
        <f t="shared" si="13"/>
        <v>246300</v>
      </c>
      <c r="M31" s="16">
        <f t="shared" si="13"/>
        <v>101850</v>
      </c>
      <c r="N31" s="16">
        <f t="shared" si="13"/>
        <v>480000</v>
      </c>
      <c r="O31" s="16">
        <f t="shared" si="13"/>
        <v>56300</v>
      </c>
      <c r="P31" s="16">
        <f t="shared" si="13"/>
        <v>61850</v>
      </c>
      <c r="Q31" s="16">
        <f t="shared" si="13"/>
        <v>41850</v>
      </c>
      <c r="R31" s="16">
        <f t="shared" si="13"/>
        <v>160000</v>
      </c>
      <c r="S31" s="9"/>
    </row>
    <row r="32" spans="1:19" ht="19.5" customHeight="1" x14ac:dyDescent="0.55000000000000004">
      <c r="A32" s="34" t="s">
        <v>28</v>
      </c>
      <c r="B32" s="18">
        <f t="shared" ref="B32:R32" si="14">SUM(B33+B35+B41)</f>
        <v>1600000</v>
      </c>
      <c r="C32" s="18">
        <f t="shared" si="14"/>
        <v>0</v>
      </c>
      <c r="D32" s="18">
        <f t="shared" si="14"/>
        <v>0</v>
      </c>
      <c r="E32" s="18">
        <f t="shared" si="14"/>
        <v>0</v>
      </c>
      <c r="F32" s="18">
        <f t="shared" si="14"/>
        <v>0</v>
      </c>
      <c r="G32" s="18">
        <f t="shared" si="14"/>
        <v>0</v>
      </c>
      <c r="H32" s="18">
        <f t="shared" si="14"/>
        <v>773050</v>
      </c>
      <c r="I32" s="18">
        <f t="shared" si="14"/>
        <v>186950</v>
      </c>
      <c r="J32" s="18">
        <f t="shared" si="14"/>
        <v>960000</v>
      </c>
      <c r="K32" s="18">
        <f t="shared" si="14"/>
        <v>131850</v>
      </c>
      <c r="L32" s="18">
        <f t="shared" si="14"/>
        <v>246300</v>
      </c>
      <c r="M32" s="18">
        <f t="shared" si="14"/>
        <v>101850</v>
      </c>
      <c r="N32" s="18">
        <f t="shared" si="14"/>
        <v>480000</v>
      </c>
      <c r="O32" s="18">
        <f t="shared" si="14"/>
        <v>56300</v>
      </c>
      <c r="P32" s="18">
        <f t="shared" si="14"/>
        <v>61850</v>
      </c>
      <c r="Q32" s="18">
        <f t="shared" si="14"/>
        <v>41850</v>
      </c>
      <c r="R32" s="18">
        <f t="shared" si="14"/>
        <v>160000</v>
      </c>
    </row>
    <row r="33" spans="1:19" ht="19.5" customHeight="1" x14ac:dyDescent="0.55000000000000004">
      <c r="A33" s="35" t="s">
        <v>29</v>
      </c>
      <c r="B33" s="18">
        <f t="shared" ref="B33:R33" si="15">SUM(B34:B34)</f>
        <v>0</v>
      </c>
      <c r="C33" s="18">
        <f t="shared" si="15"/>
        <v>0</v>
      </c>
      <c r="D33" s="18">
        <f t="shared" si="15"/>
        <v>0</v>
      </c>
      <c r="E33" s="18">
        <f t="shared" si="15"/>
        <v>0</v>
      </c>
      <c r="F33" s="18">
        <f t="shared" si="15"/>
        <v>0</v>
      </c>
      <c r="G33" s="18">
        <f t="shared" si="15"/>
        <v>0</v>
      </c>
      <c r="H33" s="18">
        <f t="shared" si="15"/>
        <v>0</v>
      </c>
      <c r="I33" s="18">
        <f t="shared" si="15"/>
        <v>0</v>
      </c>
      <c r="J33" s="18">
        <f t="shared" si="15"/>
        <v>0</v>
      </c>
      <c r="K33" s="18">
        <f t="shared" si="15"/>
        <v>0</v>
      </c>
      <c r="L33" s="18">
        <f t="shared" si="15"/>
        <v>0</v>
      </c>
      <c r="M33" s="18">
        <f t="shared" si="15"/>
        <v>0</v>
      </c>
      <c r="N33" s="18">
        <f t="shared" si="15"/>
        <v>0</v>
      </c>
      <c r="O33" s="18">
        <f t="shared" si="15"/>
        <v>0</v>
      </c>
      <c r="P33" s="18">
        <f t="shared" si="15"/>
        <v>0</v>
      </c>
      <c r="Q33" s="18">
        <f t="shared" si="15"/>
        <v>0</v>
      </c>
      <c r="R33" s="18">
        <f t="shared" si="15"/>
        <v>0</v>
      </c>
    </row>
    <row r="34" spans="1:19" ht="19.5" customHeight="1" x14ac:dyDescent="0.55000000000000004">
      <c r="A34" s="34" t="s">
        <v>30</v>
      </c>
      <c r="B34" s="18">
        <f>SUM(F34+J34+N34+R34)</f>
        <v>0</v>
      </c>
      <c r="C34" s="69">
        <f>+โครงการ6!C11</f>
        <v>0</v>
      </c>
      <c r="D34" s="69">
        <f>+โครงการ6!D11</f>
        <v>0</v>
      </c>
      <c r="E34" s="69">
        <f>+โครงการ6!E11</f>
        <v>0</v>
      </c>
      <c r="F34" s="18">
        <f>SUM(C34:E34)</f>
        <v>0</v>
      </c>
      <c r="G34" s="69">
        <f>+โครงการ6!G11</f>
        <v>0</v>
      </c>
      <c r="H34" s="69">
        <f>+โครงการ6!H11</f>
        <v>0</v>
      </c>
      <c r="I34" s="69">
        <f>+โครงการ6!I11</f>
        <v>0</v>
      </c>
      <c r="J34" s="18">
        <f>SUM(G34:I34)</f>
        <v>0</v>
      </c>
      <c r="K34" s="69">
        <f>+โครงการ6!K11</f>
        <v>0</v>
      </c>
      <c r="L34" s="69">
        <f>+โครงการ6!L11</f>
        <v>0</v>
      </c>
      <c r="M34" s="69">
        <f>+โครงการ6!M11</f>
        <v>0</v>
      </c>
      <c r="N34" s="18">
        <f>SUM(K34:M34)</f>
        <v>0</v>
      </c>
      <c r="O34" s="69">
        <f>+โครงการ6!O11</f>
        <v>0</v>
      </c>
      <c r="P34" s="69">
        <f>+โครงการ6!P11</f>
        <v>0</v>
      </c>
      <c r="Q34" s="69">
        <f>+โครงการ6!Q11</f>
        <v>0</v>
      </c>
      <c r="R34" s="18">
        <f>SUM(O34:Q34)</f>
        <v>0</v>
      </c>
    </row>
    <row r="35" spans="1:19" ht="19.5" customHeight="1" x14ac:dyDescent="0.55000000000000004">
      <c r="A35" s="35" t="s">
        <v>31</v>
      </c>
      <c r="B35" s="16">
        <f>SUM(B36:B40)</f>
        <v>345600</v>
      </c>
      <c r="C35" s="16">
        <f t="shared" ref="C35:R35" si="16">SUM(C36:C40)</f>
        <v>0</v>
      </c>
      <c r="D35" s="16">
        <f t="shared" si="16"/>
        <v>0</v>
      </c>
      <c r="E35" s="16">
        <f t="shared" si="16"/>
        <v>0</v>
      </c>
      <c r="F35" s="16">
        <f t="shared" si="16"/>
        <v>0</v>
      </c>
      <c r="G35" s="16">
        <f t="shared" si="16"/>
        <v>0</v>
      </c>
      <c r="H35" s="16">
        <f t="shared" si="16"/>
        <v>181800</v>
      </c>
      <c r="I35" s="16">
        <f t="shared" si="16"/>
        <v>23400</v>
      </c>
      <c r="J35" s="16">
        <f t="shared" si="16"/>
        <v>205200</v>
      </c>
      <c r="K35" s="16">
        <f t="shared" si="16"/>
        <v>23400</v>
      </c>
      <c r="L35" s="16">
        <f t="shared" si="16"/>
        <v>23400</v>
      </c>
      <c r="M35" s="16">
        <f t="shared" si="16"/>
        <v>23400</v>
      </c>
      <c r="N35" s="16">
        <f t="shared" si="16"/>
        <v>70200</v>
      </c>
      <c r="O35" s="16">
        <f t="shared" si="16"/>
        <v>23400</v>
      </c>
      <c r="P35" s="16">
        <f t="shared" si="16"/>
        <v>23400</v>
      </c>
      <c r="Q35" s="16">
        <f t="shared" si="16"/>
        <v>23400</v>
      </c>
      <c r="R35" s="16">
        <f t="shared" si="16"/>
        <v>70200</v>
      </c>
    </row>
    <row r="36" spans="1:19" ht="19.5" customHeight="1" x14ac:dyDescent="0.55000000000000004">
      <c r="A36" s="34" t="s">
        <v>32</v>
      </c>
      <c r="B36" s="18">
        <f>SUM(F36+J36+N36+R36)</f>
        <v>64800</v>
      </c>
      <c r="C36" s="69">
        <f>+โครงการ6!C13</f>
        <v>0</v>
      </c>
      <c r="D36" s="69">
        <f>+โครงการ6!D13</f>
        <v>0</v>
      </c>
      <c r="E36" s="69">
        <f>+โครงการ6!E13</f>
        <v>0</v>
      </c>
      <c r="F36" s="18">
        <f>SUM(C36:E36)</f>
        <v>0</v>
      </c>
      <c r="G36" s="69">
        <f>+โครงการ6!G13</f>
        <v>0</v>
      </c>
      <c r="H36" s="69">
        <f>+โครงการ6!H13</f>
        <v>64800</v>
      </c>
      <c r="I36" s="69">
        <f>+โครงการ6!I13</f>
        <v>0</v>
      </c>
      <c r="J36" s="18">
        <f>SUM(G36:I36)</f>
        <v>64800</v>
      </c>
      <c r="K36" s="69">
        <f>+โครงการ6!K13</f>
        <v>0</v>
      </c>
      <c r="L36" s="69">
        <f>+โครงการ6!L13</f>
        <v>0</v>
      </c>
      <c r="M36" s="69">
        <f>+โครงการ6!M13</f>
        <v>0</v>
      </c>
      <c r="N36" s="18">
        <f>SUM(K36:M36)</f>
        <v>0</v>
      </c>
      <c r="O36" s="69">
        <f>+โครงการ6!O13</f>
        <v>0</v>
      </c>
      <c r="P36" s="69">
        <f>+โครงการ6!P13</f>
        <v>0</v>
      </c>
      <c r="Q36" s="69">
        <f>+โครงการ6!Q13</f>
        <v>0</v>
      </c>
      <c r="R36" s="18">
        <f>SUM(O36:Q36)</f>
        <v>0</v>
      </c>
    </row>
    <row r="37" spans="1:19" ht="19.5" customHeight="1" x14ac:dyDescent="0.55000000000000004">
      <c r="A37" s="34" t="s">
        <v>33</v>
      </c>
      <c r="B37" s="18">
        <f>SUM(F37+J37+N37+R37)</f>
        <v>0</v>
      </c>
      <c r="C37" s="69">
        <f>+โครงการ6!C14</f>
        <v>0</v>
      </c>
      <c r="D37" s="69">
        <f>+โครงการ6!D14</f>
        <v>0</v>
      </c>
      <c r="E37" s="69">
        <f>+โครงการ6!E14</f>
        <v>0</v>
      </c>
      <c r="F37" s="18">
        <f>SUM(C37:E37)</f>
        <v>0</v>
      </c>
      <c r="G37" s="69">
        <f>+โครงการ6!G14</f>
        <v>0</v>
      </c>
      <c r="H37" s="69">
        <f>+โครงการ6!H14</f>
        <v>0</v>
      </c>
      <c r="I37" s="69">
        <f>+โครงการ6!I14</f>
        <v>0</v>
      </c>
      <c r="J37" s="18">
        <f>SUM(G37:I37)</f>
        <v>0</v>
      </c>
      <c r="K37" s="69">
        <f>+โครงการ6!K14</f>
        <v>0</v>
      </c>
      <c r="L37" s="69">
        <f>+โครงการ6!L14</f>
        <v>0</v>
      </c>
      <c r="M37" s="69">
        <f>+โครงการ6!M14</f>
        <v>0</v>
      </c>
      <c r="N37" s="18">
        <f>SUM(K37:M37)</f>
        <v>0</v>
      </c>
      <c r="O37" s="69">
        <f>+โครงการ6!O14</f>
        <v>0</v>
      </c>
      <c r="P37" s="69">
        <f>+โครงการ6!P14</f>
        <v>0</v>
      </c>
      <c r="Q37" s="69">
        <f>+โครงการ6!Q14</f>
        <v>0</v>
      </c>
      <c r="R37" s="18">
        <f>SUM(O37:Q37)</f>
        <v>0</v>
      </c>
    </row>
    <row r="38" spans="1:19" ht="19.5" customHeight="1" x14ac:dyDescent="0.55000000000000004">
      <c r="A38" s="17" t="s">
        <v>34</v>
      </c>
      <c r="B38" s="18">
        <f>SUM(F38+J38+N38+R38)</f>
        <v>0</v>
      </c>
      <c r="C38" s="69">
        <f>+โครงการ6!C15</f>
        <v>0</v>
      </c>
      <c r="D38" s="69">
        <f>+โครงการ6!D15</f>
        <v>0</v>
      </c>
      <c r="E38" s="69">
        <f>+โครงการ6!E15</f>
        <v>0</v>
      </c>
      <c r="F38" s="18">
        <f>SUM(C38:E38)</f>
        <v>0</v>
      </c>
      <c r="G38" s="69">
        <f>+โครงการ6!G15</f>
        <v>0</v>
      </c>
      <c r="H38" s="69">
        <f>+โครงการ6!H15</f>
        <v>0</v>
      </c>
      <c r="I38" s="69">
        <f>+โครงการ6!I15</f>
        <v>0</v>
      </c>
      <c r="J38" s="18">
        <f>SUM(G38:I38)</f>
        <v>0</v>
      </c>
      <c r="K38" s="69">
        <f>+โครงการ6!K15</f>
        <v>0</v>
      </c>
      <c r="L38" s="69">
        <f>+โครงการ6!L15</f>
        <v>0</v>
      </c>
      <c r="M38" s="69">
        <f>+โครงการ6!M15</f>
        <v>0</v>
      </c>
      <c r="N38" s="18">
        <f>SUM(K38:M38)</f>
        <v>0</v>
      </c>
      <c r="O38" s="69">
        <f>+โครงการ6!O15</f>
        <v>0</v>
      </c>
      <c r="P38" s="69">
        <f>+โครงการ6!P15</f>
        <v>0</v>
      </c>
      <c r="Q38" s="69">
        <f>+โครงการ6!Q15</f>
        <v>0</v>
      </c>
      <c r="R38" s="18">
        <f>SUM(O38:Q38)</f>
        <v>0</v>
      </c>
      <c r="S38" s="9"/>
    </row>
    <row r="39" spans="1:19" ht="19.5" customHeight="1" x14ac:dyDescent="0.55000000000000004">
      <c r="A39" s="34" t="s">
        <v>35</v>
      </c>
      <c r="B39" s="18">
        <f>SUM(F39+J39+N39+R39)</f>
        <v>280800</v>
      </c>
      <c r="C39" s="69">
        <f>+โครงการ6!C16</f>
        <v>0</v>
      </c>
      <c r="D39" s="69">
        <f>+โครงการ6!D16</f>
        <v>0</v>
      </c>
      <c r="E39" s="69">
        <f>+โครงการ6!E16</f>
        <v>0</v>
      </c>
      <c r="F39" s="18">
        <f>SUM(C39:E39)</f>
        <v>0</v>
      </c>
      <c r="G39" s="69">
        <f>+โครงการ6!G16</f>
        <v>0</v>
      </c>
      <c r="H39" s="69">
        <f>+โครงการ6!H16</f>
        <v>117000</v>
      </c>
      <c r="I39" s="69">
        <f>+โครงการ6!I16</f>
        <v>23400</v>
      </c>
      <c r="J39" s="18">
        <f>SUM(G39:I39)</f>
        <v>140400</v>
      </c>
      <c r="K39" s="69">
        <f>+โครงการ6!K16</f>
        <v>23400</v>
      </c>
      <c r="L39" s="69">
        <f>+โครงการ6!L16</f>
        <v>23400</v>
      </c>
      <c r="M39" s="69">
        <f>+โครงการ6!M16</f>
        <v>23400</v>
      </c>
      <c r="N39" s="18">
        <f>SUM(K39:M39)</f>
        <v>70200</v>
      </c>
      <c r="O39" s="69">
        <f>+โครงการ6!O16</f>
        <v>23400</v>
      </c>
      <c r="P39" s="69">
        <f>+โครงการ6!P16</f>
        <v>23400</v>
      </c>
      <c r="Q39" s="69">
        <f>+โครงการ6!Q16</f>
        <v>23400</v>
      </c>
      <c r="R39" s="18">
        <f>SUM(O39:Q39)</f>
        <v>70200</v>
      </c>
    </row>
    <row r="40" spans="1:19" ht="19.5" customHeight="1" x14ac:dyDescent="0.55000000000000004">
      <c r="A40" s="17" t="s">
        <v>36</v>
      </c>
      <c r="B40" s="18">
        <f>SUM(F40+J40+N40+R40)</f>
        <v>0</v>
      </c>
      <c r="C40" s="69">
        <f>+โครงการ6!C17</f>
        <v>0</v>
      </c>
      <c r="D40" s="69">
        <f>+โครงการ6!D17</f>
        <v>0</v>
      </c>
      <c r="E40" s="69">
        <f>+โครงการ6!E17</f>
        <v>0</v>
      </c>
      <c r="F40" s="18">
        <f>SUM(C40:E40)</f>
        <v>0</v>
      </c>
      <c r="G40" s="69">
        <f>+โครงการ6!G17</f>
        <v>0</v>
      </c>
      <c r="H40" s="69">
        <f>+โครงการ6!H17</f>
        <v>0</v>
      </c>
      <c r="I40" s="69">
        <f>+โครงการ6!I17</f>
        <v>0</v>
      </c>
      <c r="J40" s="18">
        <f>SUM(G40:I40)</f>
        <v>0</v>
      </c>
      <c r="K40" s="69">
        <f>+โครงการ6!K17</f>
        <v>0</v>
      </c>
      <c r="L40" s="69">
        <f>+โครงการ6!L17</f>
        <v>0</v>
      </c>
      <c r="M40" s="69">
        <f>+โครงการ6!M17</f>
        <v>0</v>
      </c>
      <c r="N40" s="18">
        <f>SUM(K40:M40)</f>
        <v>0</v>
      </c>
      <c r="O40" s="69">
        <f>+โครงการ6!O17</f>
        <v>0</v>
      </c>
      <c r="P40" s="69">
        <f>+โครงการ6!P17</f>
        <v>0</v>
      </c>
      <c r="Q40" s="69">
        <f>+โครงการ6!Q17</f>
        <v>0</v>
      </c>
      <c r="R40" s="18">
        <f>SUM(O40:Q40)</f>
        <v>0</v>
      </c>
      <c r="S40" s="9"/>
    </row>
    <row r="41" spans="1:19" ht="19.5" customHeight="1" x14ac:dyDescent="0.55000000000000004">
      <c r="A41" s="35" t="s">
        <v>37</v>
      </c>
      <c r="B41" s="16">
        <f t="shared" ref="B41:R41" si="17">SUM(B42:B47)</f>
        <v>1254400</v>
      </c>
      <c r="C41" s="16">
        <f t="shared" si="17"/>
        <v>0</v>
      </c>
      <c r="D41" s="16">
        <f t="shared" si="17"/>
        <v>0</v>
      </c>
      <c r="E41" s="16">
        <f t="shared" si="17"/>
        <v>0</v>
      </c>
      <c r="F41" s="16">
        <f t="shared" si="17"/>
        <v>0</v>
      </c>
      <c r="G41" s="16">
        <f t="shared" si="17"/>
        <v>0</v>
      </c>
      <c r="H41" s="16">
        <f t="shared" si="17"/>
        <v>591250</v>
      </c>
      <c r="I41" s="16">
        <f t="shared" si="17"/>
        <v>163550</v>
      </c>
      <c r="J41" s="16">
        <f t="shared" si="17"/>
        <v>754800</v>
      </c>
      <c r="K41" s="16">
        <f t="shared" si="17"/>
        <v>108450</v>
      </c>
      <c r="L41" s="16">
        <f t="shared" si="17"/>
        <v>222900</v>
      </c>
      <c r="M41" s="16">
        <f t="shared" si="17"/>
        <v>78450</v>
      </c>
      <c r="N41" s="16">
        <f t="shared" si="17"/>
        <v>409800</v>
      </c>
      <c r="O41" s="16">
        <f t="shared" si="17"/>
        <v>32900</v>
      </c>
      <c r="P41" s="16">
        <f t="shared" si="17"/>
        <v>38450</v>
      </c>
      <c r="Q41" s="16">
        <f t="shared" si="17"/>
        <v>18450</v>
      </c>
      <c r="R41" s="16">
        <f t="shared" si="17"/>
        <v>89800</v>
      </c>
    </row>
    <row r="42" spans="1:19" ht="19.5" customHeight="1" x14ac:dyDescent="0.55000000000000004">
      <c r="A42" s="34" t="s">
        <v>38</v>
      </c>
      <c r="B42" s="18">
        <f t="shared" ref="B42:B47" si="18">SUM(F42+J42+N42+R42)</f>
        <v>15000</v>
      </c>
      <c r="C42" s="69">
        <f>+โครงการ6!C19</f>
        <v>0</v>
      </c>
      <c r="D42" s="69">
        <f>+โครงการ6!D19</f>
        <v>0</v>
      </c>
      <c r="E42" s="69">
        <f>+โครงการ6!E19</f>
        <v>0</v>
      </c>
      <c r="F42" s="18">
        <f t="shared" ref="F42:F47" si="19">SUM(C42:E42)</f>
        <v>0</v>
      </c>
      <c r="G42" s="69">
        <f>+โครงการ6!G19</f>
        <v>0</v>
      </c>
      <c r="H42" s="69">
        <f>+โครงการ6!H19</f>
        <v>7500</v>
      </c>
      <c r="I42" s="69">
        <f>+โครงการ6!I19</f>
        <v>7500</v>
      </c>
      <c r="J42" s="18">
        <f t="shared" ref="J42:J47" si="20">SUM(G42:I42)</f>
        <v>15000</v>
      </c>
      <c r="K42" s="69">
        <f>+โครงการ6!K19</f>
        <v>0</v>
      </c>
      <c r="L42" s="69">
        <f>+โครงการ6!L19</f>
        <v>0</v>
      </c>
      <c r="M42" s="69">
        <f>+โครงการ6!M19</f>
        <v>0</v>
      </c>
      <c r="N42" s="18">
        <f t="shared" ref="N42:N47" si="21">SUM(K42:M42)</f>
        <v>0</v>
      </c>
      <c r="O42" s="69">
        <f>+โครงการ6!O19</f>
        <v>0</v>
      </c>
      <c r="P42" s="69">
        <f>+โครงการ6!P19</f>
        <v>0</v>
      </c>
      <c r="Q42" s="69">
        <f>+โครงการ6!Q19</f>
        <v>0</v>
      </c>
      <c r="R42" s="18">
        <f t="shared" ref="R42:R47" si="22">SUM(O42:Q42)</f>
        <v>0</v>
      </c>
    </row>
    <row r="43" spans="1:19" ht="19.5" customHeight="1" x14ac:dyDescent="0.55000000000000004">
      <c r="A43" s="34" t="s">
        <v>39</v>
      </c>
      <c r="B43" s="18">
        <f t="shared" si="18"/>
        <v>55000</v>
      </c>
      <c r="C43" s="69">
        <f>+โครงการ6!C20</f>
        <v>0</v>
      </c>
      <c r="D43" s="69">
        <f>+โครงการ6!D20</f>
        <v>0</v>
      </c>
      <c r="E43" s="69">
        <f>+โครงการ6!E20</f>
        <v>0</v>
      </c>
      <c r="F43" s="18">
        <f t="shared" si="19"/>
        <v>0</v>
      </c>
      <c r="G43" s="69">
        <f>+โครงการ6!G20</f>
        <v>0</v>
      </c>
      <c r="H43" s="69">
        <f>+โครงการ6!H20</f>
        <v>55000</v>
      </c>
      <c r="I43" s="69">
        <f>+โครงการ6!I20</f>
        <v>0</v>
      </c>
      <c r="J43" s="18">
        <f t="shared" si="20"/>
        <v>55000</v>
      </c>
      <c r="K43" s="69">
        <f>+โครงการ6!K20</f>
        <v>0</v>
      </c>
      <c r="L43" s="69">
        <f>+โครงการ6!L20</f>
        <v>0</v>
      </c>
      <c r="M43" s="69">
        <f>+โครงการ6!M20</f>
        <v>0</v>
      </c>
      <c r="N43" s="18">
        <f t="shared" si="21"/>
        <v>0</v>
      </c>
      <c r="O43" s="69">
        <f>+โครงการ6!O20</f>
        <v>0</v>
      </c>
      <c r="P43" s="69">
        <f>+โครงการ6!P20</f>
        <v>0</v>
      </c>
      <c r="Q43" s="69">
        <f>+โครงการ6!Q20</f>
        <v>0</v>
      </c>
      <c r="R43" s="18">
        <f t="shared" si="22"/>
        <v>0</v>
      </c>
    </row>
    <row r="44" spans="1:19" ht="19.5" customHeight="1" x14ac:dyDescent="0.55000000000000004">
      <c r="A44" s="34" t="s">
        <v>40</v>
      </c>
      <c r="B44" s="18">
        <f t="shared" si="18"/>
        <v>80500</v>
      </c>
      <c r="C44" s="69">
        <f>+โครงการ6!C21</f>
        <v>0</v>
      </c>
      <c r="D44" s="69">
        <f>+โครงการ6!D21</f>
        <v>0</v>
      </c>
      <c r="E44" s="69">
        <f>+โครงการ6!E21</f>
        <v>0</v>
      </c>
      <c r="F44" s="18">
        <f t="shared" si="19"/>
        <v>0</v>
      </c>
      <c r="G44" s="69">
        <f>+โครงการ6!G21</f>
        <v>0</v>
      </c>
      <c r="H44" s="69">
        <f>+โครงการ6!H21</f>
        <v>50500</v>
      </c>
      <c r="I44" s="69">
        <f>+โครงการ6!I21</f>
        <v>0</v>
      </c>
      <c r="J44" s="18">
        <f t="shared" si="20"/>
        <v>50500</v>
      </c>
      <c r="K44" s="69">
        <f>+โครงการ6!K21</f>
        <v>0</v>
      </c>
      <c r="L44" s="69">
        <f>+โครงการ6!L21</f>
        <v>10000</v>
      </c>
      <c r="M44" s="69">
        <f>+โครงการ6!M21</f>
        <v>0</v>
      </c>
      <c r="N44" s="18">
        <f t="shared" si="21"/>
        <v>10000</v>
      </c>
      <c r="O44" s="69">
        <f>+โครงการ6!O21</f>
        <v>0</v>
      </c>
      <c r="P44" s="69">
        <f>+โครงการ6!P21</f>
        <v>20000</v>
      </c>
      <c r="Q44" s="69">
        <f>+โครงการ6!Q21</f>
        <v>0</v>
      </c>
      <c r="R44" s="18">
        <f t="shared" si="22"/>
        <v>20000</v>
      </c>
    </row>
    <row r="45" spans="1:19" ht="19.5" customHeight="1" x14ac:dyDescent="0.55000000000000004">
      <c r="A45" s="34" t="s">
        <v>41</v>
      </c>
      <c r="B45" s="18">
        <f t="shared" si="18"/>
        <v>0</v>
      </c>
      <c r="C45" s="69">
        <f>+โครงการ6!C22</f>
        <v>0</v>
      </c>
      <c r="D45" s="69">
        <f>+โครงการ6!D22</f>
        <v>0</v>
      </c>
      <c r="E45" s="69">
        <f>+โครงการ6!E22</f>
        <v>0</v>
      </c>
      <c r="F45" s="18">
        <f t="shared" si="19"/>
        <v>0</v>
      </c>
      <c r="G45" s="69">
        <f>+โครงการ6!G22</f>
        <v>0</v>
      </c>
      <c r="H45" s="69">
        <f>+โครงการ6!H22</f>
        <v>0</v>
      </c>
      <c r="I45" s="69">
        <f>+โครงการ6!I22</f>
        <v>0</v>
      </c>
      <c r="J45" s="18">
        <f t="shared" si="20"/>
        <v>0</v>
      </c>
      <c r="K45" s="69">
        <f>+โครงการ6!K22</f>
        <v>0</v>
      </c>
      <c r="L45" s="69">
        <f>+โครงการ6!L22</f>
        <v>0</v>
      </c>
      <c r="M45" s="69">
        <f>+โครงการ6!M22</f>
        <v>0</v>
      </c>
      <c r="N45" s="18">
        <f t="shared" si="21"/>
        <v>0</v>
      </c>
      <c r="O45" s="69">
        <f>+โครงการ6!O22</f>
        <v>0</v>
      </c>
      <c r="P45" s="69">
        <f>+โครงการ6!P22</f>
        <v>0</v>
      </c>
      <c r="Q45" s="69">
        <f>+โครงการ6!Q22</f>
        <v>0</v>
      </c>
      <c r="R45" s="18">
        <f t="shared" si="22"/>
        <v>0</v>
      </c>
    </row>
    <row r="46" spans="1:19" ht="19.5" customHeight="1" x14ac:dyDescent="0.55000000000000004">
      <c r="A46" s="34" t="s">
        <v>42</v>
      </c>
      <c r="B46" s="18">
        <f t="shared" si="18"/>
        <v>0</v>
      </c>
      <c r="C46" s="69">
        <f>+โครงการ6!C23</f>
        <v>0</v>
      </c>
      <c r="D46" s="69">
        <f>+โครงการ6!D23</f>
        <v>0</v>
      </c>
      <c r="E46" s="69">
        <f>+โครงการ6!E23</f>
        <v>0</v>
      </c>
      <c r="F46" s="18">
        <f t="shared" si="19"/>
        <v>0</v>
      </c>
      <c r="G46" s="69">
        <f>+โครงการ6!G23</f>
        <v>0</v>
      </c>
      <c r="H46" s="69">
        <f>+โครงการ6!H23</f>
        <v>0</v>
      </c>
      <c r="I46" s="69">
        <f>+โครงการ6!I23</f>
        <v>0</v>
      </c>
      <c r="J46" s="18">
        <f t="shared" si="20"/>
        <v>0</v>
      </c>
      <c r="K46" s="69">
        <f>+โครงการ6!K23</f>
        <v>0</v>
      </c>
      <c r="L46" s="69">
        <f>+โครงการ6!L23</f>
        <v>0</v>
      </c>
      <c r="M46" s="69">
        <f>+โครงการ6!M23</f>
        <v>0</v>
      </c>
      <c r="N46" s="18">
        <f t="shared" si="21"/>
        <v>0</v>
      </c>
      <c r="O46" s="69">
        <f>+โครงการ6!O23</f>
        <v>0</v>
      </c>
      <c r="P46" s="69">
        <f>+โครงการ6!P23</f>
        <v>0</v>
      </c>
      <c r="Q46" s="69">
        <f>+โครงการ6!Q23</f>
        <v>0</v>
      </c>
      <c r="R46" s="18">
        <f t="shared" si="22"/>
        <v>0</v>
      </c>
    </row>
    <row r="47" spans="1:19" ht="19.5" customHeight="1" x14ac:dyDescent="0.55000000000000004">
      <c r="A47" s="34" t="s">
        <v>43</v>
      </c>
      <c r="B47" s="18">
        <f t="shared" si="18"/>
        <v>1103900</v>
      </c>
      <c r="C47" s="69">
        <f>+โครงการ6!C24</f>
        <v>0</v>
      </c>
      <c r="D47" s="69">
        <f>+โครงการ6!D24</f>
        <v>0</v>
      </c>
      <c r="E47" s="69">
        <f>+โครงการ6!E24</f>
        <v>0</v>
      </c>
      <c r="F47" s="18">
        <f t="shared" si="19"/>
        <v>0</v>
      </c>
      <c r="G47" s="69">
        <f>+โครงการ6!G24</f>
        <v>0</v>
      </c>
      <c r="H47" s="69">
        <f>+โครงการ6!H24</f>
        <v>478250</v>
      </c>
      <c r="I47" s="69">
        <f>+โครงการ6!I24</f>
        <v>156050</v>
      </c>
      <c r="J47" s="18">
        <f t="shared" si="20"/>
        <v>634300</v>
      </c>
      <c r="K47" s="69">
        <f>+โครงการ6!K24</f>
        <v>108450</v>
      </c>
      <c r="L47" s="69">
        <f>+โครงการ6!L24</f>
        <v>212900</v>
      </c>
      <c r="M47" s="69">
        <f>+โครงการ6!M24</f>
        <v>78450</v>
      </c>
      <c r="N47" s="18">
        <f t="shared" si="21"/>
        <v>399800</v>
      </c>
      <c r="O47" s="69">
        <f>+โครงการ6!O24</f>
        <v>32900</v>
      </c>
      <c r="P47" s="69">
        <f>+โครงการ6!P24</f>
        <v>18450</v>
      </c>
      <c r="Q47" s="69">
        <f>+โครงการ6!Q24</f>
        <v>18450</v>
      </c>
      <c r="R47" s="18">
        <f t="shared" si="22"/>
        <v>69800</v>
      </c>
    </row>
    <row r="48" spans="1:19" ht="19.5" customHeight="1" x14ac:dyDescent="0.55000000000000004">
      <c r="A48" s="21" t="s">
        <v>44</v>
      </c>
      <c r="B48" s="16">
        <f t="shared" ref="B48:R48" si="23">SUM(B49:B49)</f>
        <v>0</v>
      </c>
      <c r="C48" s="16">
        <f t="shared" si="23"/>
        <v>0</v>
      </c>
      <c r="D48" s="16">
        <f t="shared" si="23"/>
        <v>0</v>
      </c>
      <c r="E48" s="16">
        <f t="shared" si="23"/>
        <v>0</v>
      </c>
      <c r="F48" s="16">
        <f t="shared" si="23"/>
        <v>0</v>
      </c>
      <c r="G48" s="16">
        <f t="shared" si="23"/>
        <v>0</v>
      </c>
      <c r="H48" s="16">
        <f t="shared" si="23"/>
        <v>0</v>
      </c>
      <c r="I48" s="16">
        <f t="shared" si="23"/>
        <v>0</v>
      </c>
      <c r="J48" s="16">
        <f t="shared" si="23"/>
        <v>0</v>
      </c>
      <c r="K48" s="16">
        <f t="shared" si="23"/>
        <v>0</v>
      </c>
      <c r="L48" s="16">
        <f t="shared" si="23"/>
        <v>0</v>
      </c>
      <c r="M48" s="16">
        <f t="shared" si="23"/>
        <v>0</v>
      </c>
      <c r="N48" s="16">
        <f t="shared" si="23"/>
        <v>0</v>
      </c>
      <c r="O48" s="16">
        <f t="shared" si="23"/>
        <v>0</v>
      </c>
      <c r="P48" s="16">
        <f t="shared" si="23"/>
        <v>0</v>
      </c>
      <c r="Q48" s="16">
        <f t="shared" si="23"/>
        <v>0</v>
      </c>
      <c r="R48" s="16">
        <f t="shared" si="23"/>
        <v>0</v>
      </c>
    </row>
    <row r="49" spans="1:19" ht="19.5" customHeight="1" x14ac:dyDescent="0.55000000000000004">
      <c r="A49" s="70" t="s">
        <v>45</v>
      </c>
      <c r="B49" s="23">
        <f>SUM(F49+J49+N49+R49)</f>
        <v>0</v>
      </c>
      <c r="C49" s="71">
        <f>+โครงการ6!C26</f>
        <v>0</v>
      </c>
      <c r="D49" s="71">
        <f>+โครงการ6!D26</f>
        <v>0</v>
      </c>
      <c r="E49" s="71">
        <f>+โครงการ6!E26</f>
        <v>0</v>
      </c>
      <c r="F49" s="23">
        <f>SUM(C49:E49)</f>
        <v>0</v>
      </c>
      <c r="G49" s="71">
        <f>+โครงการ6!G26</f>
        <v>0</v>
      </c>
      <c r="H49" s="71">
        <f>+โครงการ6!H26</f>
        <v>0</v>
      </c>
      <c r="I49" s="71">
        <f>+โครงการ6!I26</f>
        <v>0</v>
      </c>
      <c r="J49" s="23">
        <f>SUM(G49:I49)</f>
        <v>0</v>
      </c>
      <c r="K49" s="71">
        <f>+โครงการ6!K26</f>
        <v>0</v>
      </c>
      <c r="L49" s="71">
        <f>+โครงการ6!L26</f>
        <v>0</v>
      </c>
      <c r="M49" s="71">
        <f>+โครงการ6!M26</f>
        <v>0</v>
      </c>
      <c r="N49" s="23">
        <f>SUM(K49:M49)</f>
        <v>0</v>
      </c>
      <c r="O49" s="71">
        <f>+โครงการ6!O26</f>
        <v>0</v>
      </c>
      <c r="P49" s="71">
        <f>+โครงการ6!P26</f>
        <v>0</v>
      </c>
      <c r="Q49" s="71">
        <f>+โครงการ6!Q26</f>
        <v>0</v>
      </c>
      <c r="R49" s="23">
        <f>SUM(O49:Q49)</f>
        <v>0</v>
      </c>
    </row>
    <row r="50" spans="1:19" ht="24.95" customHeight="1" x14ac:dyDescent="0.55000000000000004">
      <c r="A50" s="6" t="s">
        <v>66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9" x14ac:dyDescent="0.55000000000000004">
      <c r="A51" s="146" t="s">
        <v>4</v>
      </c>
      <c r="B51" s="148" t="s">
        <v>5</v>
      </c>
      <c r="C51" s="143" t="s">
        <v>6</v>
      </c>
      <c r="D51" s="144"/>
      <c r="E51" s="145"/>
      <c r="F51" s="141" t="s">
        <v>7</v>
      </c>
      <c r="G51" s="143" t="s">
        <v>8</v>
      </c>
      <c r="H51" s="144"/>
      <c r="I51" s="145"/>
      <c r="J51" s="141" t="s">
        <v>9</v>
      </c>
      <c r="K51" s="143" t="s">
        <v>10</v>
      </c>
      <c r="L51" s="144"/>
      <c r="M51" s="145"/>
      <c r="N51" s="141" t="s">
        <v>11</v>
      </c>
      <c r="O51" s="143" t="s">
        <v>12</v>
      </c>
      <c r="P51" s="144"/>
      <c r="Q51" s="145"/>
      <c r="R51" s="141" t="s">
        <v>13</v>
      </c>
      <c r="S51" s="10"/>
    </row>
    <row r="52" spans="1:19" x14ac:dyDescent="0.55000000000000004">
      <c r="A52" s="147"/>
      <c r="B52" s="149"/>
      <c r="C52" s="11" t="s">
        <v>14</v>
      </c>
      <c r="D52" s="11" t="s">
        <v>15</v>
      </c>
      <c r="E52" s="11" t="s">
        <v>16</v>
      </c>
      <c r="F52" s="142"/>
      <c r="G52" s="11" t="s">
        <v>17</v>
      </c>
      <c r="H52" s="11" t="s">
        <v>18</v>
      </c>
      <c r="I52" s="11" t="s">
        <v>19</v>
      </c>
      <c r="J52" s="142"/>
      <c r="K52" s="11" t="s">
        <v>20</v>
      </c>
      <c r="L52" s="11" t="s">
        <v>21</v>
      </c>
      <c r="M52" s="11" t="s">
        <v>22</v>
      </c>
      <c r="N52" s="142"/>
      <c r="O52" s="11" t="s">
        <v>23</v>
      </c>
      <c r="P52" s="11" t="s">
        <v>24</v>
      </c>
      <c r="Q52" s="11" t="s">
        <v>25</v>
      </c>
      <c r="R52" s="142"/>
      <c r="S52" s="12"/>
    </row>
    <row r="53" spans="1:19" ht="19.5" customHeight="1" x14ac:dyDescent="0.55000000000000004">
      <c r="A53" s="13" t="s">
        <v>26</v>
      </c>
      <c r="B53" s="14">
        <f>SUM(B54+B71)</f>
        <v>1410000</v>
      </c>
      <c r="C53" s="14">
        <f t="shared" ref="C53:R53" si="24">SUM(C54+C71)</f>
        <v>0</v>
      </c>
      <c r="D53" s="14">
        <f t="shared" si="24"/>
        <v>0</v>
      </c>
      <c r="E53" s="14">
        <f t="shared" si="24"/>
        <v>0</v>
      </c>
      <c r="F53" s="14">
        <f t="shared" si="24"/>
        <v>0</v>
      </c>
      <c r="G53" s="14">
        <f t="shared" si="24"/>
        <v>298200</v>
      </c>
      <c r="H53" s="14">
        <f t="shared" si="24"/>
        <v>290200</v>
      </c>
      <c r="I53" s="14">
        <f t="shared" si="24"/>
        <v>257600</v>
      </c>
      <c r="J53" s="14">
        <f t="shared" si="24"/>
        <v>846000</v>
      </c>
      <c r="K53" s="14">
        <f t="shared" si="24"/>
        <v>160800</v>
      </c>
      <c r="L53" s="14">
        <f t="shared" si="24"/>
        <v>136400</v>
      </c>
      <c r="M53" s="14">
        <f t="shared" si="24"/>
        <v>125800</v>
      </c>
      <c r="N53" s="14">
        <f t="shared" si="24"/>
        <v>423000</v>
      </c>
      <c r="O53" s="14">
        <f t="shared" si="24"/>
        <v>52000</v>
      </c>
      <c r="P53" s="14">
        <f t="shared" si="24"/>
        <v>45900</v>
      </c>
      <c r="Q53" s="14">
        <f t="shared" si="24"/>
        <v>43100</v>
      </c>
      <c r="R53" s="14">
        <f t="shared" si="24"/>
        <v>141000</v>
      </c>
      <c r="S53" s="9"/>
    </row>
    <row r="54" spans="1:19" ht="19.5" customHeight="1" x14ac:dyDescent="0.55000000000000004">
      <c r="A54" s="15" t="s">
        <v>27</v>
      </c>
      <c r="B54" s="16">
        <f>SUM(B55)</f>
        <v>1410000</v>
      </c>
      <c r="C54" s="16">
        <f t="shared" ref="C54:R54" si="25">SUM(C55)</f>
        <v>0</v>
      </c>
      <c r="D54" s="16">
        <f t="shared" si="25"/>
        <v>0</v>
      </c>
      <c r="E54" s="16">
        <f t="shared" si="25"/>
        <v>0</v>
      </c>
      <c r="F54" s="16">
        <f t="shared" si="25"/>
        <v>0</v>
      </c>
      <c r="G54" s="16">
        <f t="shared" si="25"/>
        <v>298200</v>
      </c>
      <c r="H54" s="16">
        <f t="shared" si="25"/>
        <v>290200</v>
      </c>
      <c r="I54" s="16">
        <f t="shared" si="25"/>
        <v>257600</v>
      </c>
      <c r="J54" s="16">
        <f t="shared" si="25"/>
        <v>846000</v>
      </c>
      <c r="K54" s="16">
        <f t="shared" si="25"/>
        <v>160800</v>
      </c>
      <c r="L54" s="16">
        <f t="shared" si="25"/>
        <v>136400</v>
      </c>
      <c r="M54" s="16">
        <f t="shared" si="25"/>
        <v>125800</v>
      </c>
      <c r="N54" s="16">
        <f t="shared" si="25"/>
        <v>423000</v>
      </c>
      <c r="O54" s="16">
        <f t="shared" si="25"/>
        <v>52000</v>
      </c>
      <c r="P54" s="16">
        <f t="shared" si="25"/>
        <v>45900</v>
      </c>
      <c r="Q54" s="16">
        <f t="shared" si="25"/>
        <v>43100</v>
      </c>
      <c r="R54" s="16">
        <f t="shared" si="25"/>
        <v>141000</v>
      </c>
      <c r="S54" s="9"/>
    </row>
    <row r="55" spans="1:19" ht="19.5" customHeight="1" x14ac:dyDescent="0.55000000000000004">
      <c r="A55" s="34" t="s">
        <v>28</v>
      </c>
      <c r="B55" s="18">
        <f t="shared" ref="B55:R55" si="26">SUM(B56+B58+B64)</f>
        <v>1410000</v>
      </c>
      <c r="C55" s="18">
        <f t="shared" si="26"/>
        <v>0</v>
      </c>
      <c r="D55" s="18">
        <f t="shared" si="26"/>
        <v>0</v>
      </c>
      <c r="E55" s="18">
        <f t="shared" si="26"/>
        <v>0</v>
      </c>
      <c r="F55" s="18">
        <f t="shared" si="26"/>
        <v>0</v>
      </c>
      <c r="G55" s="18">
        <f t="shared" si="26"/>
        <v>298200</v>
      </c>
      <c r="H55" s="18">
        <f t="shared" si="26"/>
        <v>290200</v>
      </c>
      <c r="I55" s="18">
        <f t="shared" si="26"/>
        <v>257600</v>
      </c>
      <c r="J55" s="18">
        <f t="shared" si="26"/>
        <v>846000</v>
      </c>
      <c r="K55" s="18">
        <f t="shared" si="26"/>
        <v>160800</v>
      </c>
      <c r="L55" s="18">
        <f t="shared" si="26"/>
        <v>136400</v>
      </c>
      <c r="M55" s="18">
        <f t="shared" si="26"/>
        <v>125800</v>
      </c>
      <c r="N55" s="18">
        <f t="shared" si="26"/>
        <v>423000</v>
      </c>
      <c r="O55" s="18">
        <f t="shared" si="26"/>
        <v>52000</v>
      </c>
      <c r="P55" s="18">
        <f t="shared" si="26"/>
        <v>45900</v>
      </c>
      <c r="Q55" s="18">
        <f t="shared" si="26"/>
        <v>43100</v>
      </c>
      <c r="R55" s="18">
        <f t="shared" si="26"/>
        <v>141000</v>
      </c>
    </row>
    <row r="56" spans="1:19" ht="19.5" customHeight="1" x14ac:dyDescent="0.55000000000000004">
      <c r="A56" s="35" t="s">
        <v>29</v>
      </c>
      <c r="B56" s="18">
        <f t="shared" ref="B56:R56" si="27">SUM(B57:B57)</f>
        <v>0</v>
      </c>
      <c r="C56" s="18">
        <f t="shared" si="27"/>
        <v>0</v>
      </c>
      <c r="D56" s="18">
        <f t="shared" si="27"/>
        <v>0</v>
      </c>
      <c r="E56" s="18">
        <f t="shared" si="27"/>
        <v>0</v>
      </c>
      <c r="F56" s="18">
        <f t="shared" si="27"/>
        <v>0</v>
      </c>
      <c r="G56" s="18">
        <f t="shared" si="27"/>
        <v>0</v>
      </c>
      <c r="H56" s="18">
        <f t="shared" si="27"/>
        <v>0</v>
      </c>
      <c r="I56" s="18">
        <f t="shared" si="27"/>
        <v>0</v>
      </c>
      <c r="J56" s="18">
        <f t="shared" si="27"/>
        <v>0</v>
      </c>
      <c r="K56" s="18">
        <f t="shared" si="27"/>
        <v>0</v>
      </c>
      <c r="L56" s="18">
        <f t="shared" si="27"/>
        <v>0</v>
      </c>
      <c r="M56" s="18">
        <f t="shared" si="27"/>
        <v>0</v>
      </c>
      <c r="N56" s="18">
        <f t="shared" si="27"/>
        <v>0</v>
      </c>
      <c r="O56" s="18">
        <f t="shared" si="27"/>
        <v>0</v>
      </c>
      <c r="P56" s="18">
        <f t="shared" si="27"/>
        <v>0</v>
      </c>
      <c r="Q56" s="18">
        <f t="shared" si="27"/>
        <v>0</v>
      </c>
      <c r="R56" s="18">
        <f t="shared" si="27"/>
        <v>0</v>
      </c>
    </row>
    <row r="57" spans="1:19" ht="19.5" customHeight="1" x14ac:dyDescent="0.55000000000000004">
      <c r="A57" s="34" t="s">
        <v>30</v>
      </c>
      <c r="B57" s="18">
        <f>SUM(F57+J57+N57+R57)</f>
        <v>0</v>
      </c>
      <c r="C57" s="69">
        <f>+โครงการ2.1!C12+โครงการ2.3!C12</f>
        <v>0</v>
      </c>
      <c r="D57" s="69">
        <f>+โครงการ2.1!D12+โครงการ2.3!D12</f>
        <v>0</v>
      </c>
      <c r="E57" s="69">
        <f>+โครงการ2.1!E12+โครงการ2.3!E12</f>
        <v>0</v>
      </c>
      <c r="F57" s="18">
        <f>SUM(C57:E57)</f>
        <v>0</v>
      </c>
      <c r="G57" s="69">
        <f>+โครงการ2.1!G12+โครงการ2.3!G12</f>
        <v>0</v>
      </c>
      <c r="H57" s="69">
        <f>+โครงการ2.1!H12+โครงการ2.3!H12</f>
        <v>0</v>
      </c>
      <c r="I57" s="69">
        <f>+โครงการ2.1!I12+โครงการ2.3!I12</f>
        <v>0</v>
      </c>
      <c r="J57" s="18">
        <f>SUM(G57:I57)</f>
        <v>0</v>
      </c>
      <c r="K57" s="69">
        <f>+โครงการ2.1!K12+โครงการ2.3!K12</f>
        <v>0</v>
      </c>
      <c r="L57" s="69">
        <f>+โครงการ2.1!L12+โครงการ2.3!L12</f>
        <v>0</v>
      </c>
      <c r="M57" s="69">
        <f>+โครงการ2.1!M12+โครงการ2.3!M12</f>
        <v>0</v>
      </c>
      <c r="N57" s="18">
        <f>SUM(K57:M57)</f>
        <v>0</v>
      </c>
      <c r="O57" s="69">
        <f>+โครงการ2.1!O12+โครงการ2.3!O12</f>
        <v>0</v>
      </c>
      <c r="P57" s="69">
        <f>+โครงการ2.1!P12+โครงการ2.3!P12</f>
        <v>0</v>
      </c>
      <c r="Q57" s="69">
        <f>+โครงการ2.1!Q12+โครงการ2.3!Q12</f>
        <v>0</v>
      </c>
      <c r="R57" s="18">
        <f>SUM(O57:Q57)</f>
        <v>0</v>
      </c>
    </row>
    <row r="58" spans="1:19" ht="19.5" customHeight="1" x14ac:dyDescent="0.55000000000000004">
      <c r="A58" s="35" t="s">
        <v>31</v>
      </c>
      <c r="B58" s="16">
        <f>SUM(B59:B63)</f>
        <v>870900</v>
      </c>
      <c r="C58" s="16">
        <f t="shared" ref="C58:R58" si="28">SUM(C59:C63)</f>
        <v>0</v>
      </c>
      <c r="D58" s="16">
        <f t="shared" si="28"/>
        <v>0</v>
      </c>
      <c r="E58" s="16">
        <f t="shared" si="28"/>
        <v>0</v>
      </c>
      <c r="F58" s="16">
        <f t="shared" si="28"/>
        <v>0</v>
      </c>
      <c r="G58" s="16">
        <f t="shared" si="28"/>
        <v>187000</v>
      </c>
      <c r="H58" s="16">
        <f t="shared" si="28"/>
        <v>179000</v>
      </c>
      <c r="I58" s="16">
        <f t="shared" si="28"/>
        <v>156800</v>
      </c>
      <c r="J58" s="16">
        <f t="shared" si="28"/>
        <v>522800</v>
      </c>
      <c r="K58" s="16">
        <f t="shared" si="28"/>
        <v>105000</v>
      </c>
      <c r="L58" s="16">
        <f t="shared" si="28"/>
        <v>81000</v>
      </c>
      <c r="M58" s="16">
        <f t="shared" si="28"/>
        <v>75400</v>
      </c>
      <c r="N58" s="16">
        <f t="shared" si="28"/>
        <v>261400</v>
      </c>
      <c r="O58" s="16">
        <f t="shared" si="28"/>
        <v>31000</v>
      </c>
      <c r="P58" s="16">
        <f t="shared" si="28"/>
        <v>29100</v>
      </c>
      <c r="Q58" s="16">
        <f t="shared" si="28"/>
        <v>26600</v>
      </c>
      <c r="R58" s="16">
        <f t="shared" si="28"/>
        <v>86700</v>
      </c>
    </row>
    <row r="59" spans="1:19" ht="19.5" customHeight="1" x14ac:dyDescent="0.55000000000000004">
      <c r="A59" s="34" t="s">
        <v>32</v>
      </c>
      <c r="B59" s="18">
        <f>SUM(F59+J59+N59+R59)</f>
        <v>67900</v>
      </c>
      <c r="C59" s="69">
        <f>+โครงการ2.1!C14+โครงการ2.3!C14</f>
        <v>0</v>
      </c>
      <c r="D59" s="69">
        <f>+โครงการ2.1!D14+โครงการ2.3!D14</f>
        <v>0</v>
      </c>
      <c r="E59" s="69">
        <f>+โครงการ2.1!E14+โครงการ2.3!E14</f>
        <v>0</v>
      </c>
      <c r="F59" s="18">
        <f>SUM(C59:E59)</f>
        <v>0</v>
      </c>
      <c r="G59" s="69">
        <f>+โครงการ2.1!G14+โครงการ2.3!G14</f>
        <v>14000</v>
      </c>
      <c r="H59" s="69">
        <f>+โครงการ2.1!H14+โครงการ2.3!H14</f>
        <v>14000</v>
      </c>
      <c r="I59" s="69">
        <f>+โครงการ2.1!I14+โครงการ2.3!I14</f>
        <v>12800</v>
      </c>
      <c r="J59" s="18">
        <f>SUM(G59:I59)</f>
        <v>40800</v>
      </c>
      <c r="K59" s="69">
        <f>+โครงการ2.1!K14+โครงการ2.3!K14</f>
        <v>7000</v>
      </c>
      <c r="L59" s="69">
        <f>+โครงการ2.1!L14+โครงการ2.3!L14</f>
        <v>7000</v>
      </c>
      <c r="M59" s="69">
        <f>+โครงการ2.1!M14+โครงการ2.3!M14</f>
        <v>6400</v>
      </c>
      <c r="N59" s="18">
        <f>SUM(K59:M59)</f>
        <v>20400</v>
      </c>
      <c r="O59" s="69">
        <f>+โครงการ2.1!O14+โครงการ2.3!O14</f>
        <v>3000</v>
      </c>
      <c r="P59" s="69">
        <f>+โครงการ2.1!P14+โครงการ2.3!P14</f>
        <v>2100</v>
      </c>
      <c r="Q59" s="69">
        <f>+โครงการ2.1!Q14+โครงการ2.3!Q14</f>
        <v>1600</v>
      </c>
      <c r="R59" s="18">
        <f>SUM(O59:Q59)</f>
        <v>6700</v>
      </c>
    </row>
    <row r="60" spans="1:19" ht="19.5" customHeight="1" x14ac:dyDescent="0.55000000000000004">
      <c r="A60" s="34" t="s">
        <v>33</v>
      </c>
      <c r="B60" s="18">
        <f>SUM(F60+J60+N60+R60)</f>
        <v>0</v>
      </c>
      <c r="C60" s="69">
        <f>+โครงการ2.1!C15+โครงการ2.3!C15</f>
        <v>0</v>
      </c>
      <c r="D60" s="69">
        <f>+โครงการ2.1!D15+โครงการ2.3!D15</f>
        <v>0</v>
      </c>
      <c r="E60" s="69">
        <f>+โครงการ2.1!E15+โครงการ2.3!E15</f>
        <v>0</v>
      </c>
      <c r="F60" s="18">
        <f>SUM(C60:E60)</f>
        <v>0</v>
      </c>
      <c r="G60" s="69">
        <f>+โครงการ2.1!G15+โครงการ2.3!G15</f>
        <v>0</v>
      </c>
      <c r="H60" s="69">
        <f>+โครงการ2.1!H15+โครงการ2.3!H15</f>
        <v>0</v>
      </c>
      <c r="I60" s="69">
        <f>+โครงการ2.1!I15+โครงการ2.3!I15</f>
        <v>0</v>
      </c>
      <c r="J60" s="18">
        <f>SUM(G60:I60)</f>
        <v>0</v>
      </c>
      <c r="K60" s="69">
        <f>+โครงการ2.1!K15+โครงการ2.3!K15</f>
        <v>0</v>
      </c>
      <c r="L60" s="69">
        <f>+โครงการ2.1!L15+โครงการ2.3!L15</f>
        <v>0</v>
      </c>
      <c r="M60" s="69">
        <f>+โครงการ2.1!M15+โครงการ2.3!M15</f>
        <v>0</v>
      </c>
      <c r="N60" s="18">
        <f>SUM(K60:M60)</f>
        <v>0</v>
      </c>
      <c r="O60" s="69">
        <f>+โครงการ2.1!O15+โครงการ2.3!O15</f>
        <v>0</v>
      </c>
      <c r="P60" s="69">
        <f>+โครงการ2.1!P15+โครงการ2.3!P15</f>
        <v>0</v>
      </c>
      <c r="Q60" s="69">
        <f>+โครงการ2.1!Q15+โครงการ2.3!Q15</f>
        <v>0</v>
      </c>
      <c r="R60" s="18">
        <f>SUM(O60:Q60)</f>
        <v>0</v>
      </c>
    </row>
    <row r="61" spans="1:19" ht="19.5" customHeight="1" x14ac:dyDescent="0.55000000000000004">
      <c r="A61" s="17" t="s">
        <v>34</v>
      </c>
      <c r="B61" s="18">
        <f>SUM(F61+J61+N61+R61)</f>
        <v>7000</v>
      </c>
      <c r="C61" s="69">
        <f>+โครงการ2.1!C16+โครงการ2.3!C16</f>
        <v>0</v>
      </c>
      <c r="D61" s="69">
        <f>+โครงการ2.1!D16+โครงการ2.3!D16</f>
        <v>0</v>
      </c>
      <c r="E61" s="69">
        <f>+โครงการ2.1!E16+โครงการ2.3!E16</f>
        <v>0</v>
      </c>
      <c r="F61" s="18">
        <f>SUM(C61:E61)</f>
        <v>0</v>
      </c>
      <c r="G61" s="69">
        <f>+โครงการ2.1!G16+โครงการ2.3!G16</f>
        <v>0</v>
      </c>
      <c r="H61" s="69">
        <f>+โครงการ2.1!H16+โครงการ2.3!H16</f>
        <v>0</v>
      </c>
      <c r="I61" s="69">
        <f>+โครงการ2.1!I16+โครงการ2.3!I16</f>
        <v>0</v>
      </c>
      <c r="J61" s="18">
        <f>SUM(G61:I61)</f>
        <v>0</v>
      </c>
      <c r="K61" s="69">
        <f>+โครงการ2.1!K16+โครงการ2.3!K16</f>
        <v>0</v>
      </c>
      <c r="L61" s="69">
        <f>+โครงการ2.1!L16+โครงการ2.3!L16</f>
        <v>6000</v>
      </c>
      <c r="M61" s="69">
        <f>+โครงการ2.1!M16+โครงการ2.3!M16</f>
        <v>1000</v>
      </c>
      <c r="N61" s="18">
        <f>SUM(K61:M61)</f>
        <v>7000</v>
      </c>
      <c r="O61" s="69">
        <f>+โครงการ2.1!O16+โครงการ2.3!O16</f>
        <v>0</v>
      </c>
      <c r="P61" s="69">
        <f>+โครงการ2.1!P16+โครงการ2.3!P16</f>
        <v>0</v>
      </c>
      <c r="Q61" s="69">
        <f>+โครงการ2.1!Q16+โครงการ2.3!Q16</f>
        <v>0</v>
      </c>
      <c r="R61" s="18">
        <f>SUM(O61:Q61)</f>
        <v>0</v>
      </c>
      <c r="S61" s="9"/>
    </row>
    <row r="62" spans="1:19" ht="19.5" customHeight="1" x14ac:dyDescent="0.55000000000000004">
      <c r="A62" s="34" t="s">
        <v>35</v>
      </c>
      <c r="B62" s="18">
        <f>SUM(F62+J62+N62+R62)</f>
        <v>796000</v>
      </c>
      <c r="C62" s="69">
        <f>+โครงการ2.1!C17+โครงการ2.3!C17</f>
        <v>0</v>
      </c>
      <c r="D62" s="69">
        <f>+โครงการ2.1!D17+โครงการ2.3!D17</f>
        <v>0</v>
      </c>
      <c r="E62" s="69">
        <f>+โครงการ2.1!E17+โครงการ2.3!E17</f>
        <v>0</v>
      </c>
      <c r="F62" s="18">
        <f>SUM(C62:E62)</f>
        <v>0</v>
      </c>
      <c r="G62" s="69">
        <f>+โครงการ2.1!G17+โครงการ2.3!G17</f>
        <v>173000</v>
      </c>
      <c r="H62" s="69">
        <f>+โครงการ2.1!H17+โครงการ2.3!H17</f>
        <v>165000</v>
      </c>
      <c r="I62" s="69">
        <f>+โครงการ2.1!I17+โครงการ2.3!I17</f>
        <v>144000</v>
      </c>
      <c r="J62" s="18">
        <f>SUM(G62:I62)</f>
        <v>482000</v>
      </c>
      <c r="K62" s="69">
        <f>+โครงการ2.1!K17+โครงการ2.3!K17</f>
        <v>98000</v>
      </c>
      <c r="L62" s="69">
        <f>+โครงการ2.1!L17+โครงการ2.3!L17</f>
        <v>68000</v>
      </c>
      <c r="M62" s="69">
        <f>+โครงการ2.1!M17+โครงการ2.3!M17</f>
        <v>68000</v>
      </c>
      <c r="N62" s="18">
        <f>SUM(K62:M62)</f>
        <v>234000</v>
      </c>
      <c r="O62" s="69">
        <f>+โครงการ2.1!O17+โครงการ2.3!O17</f>
        <v>28000</v>
      </c>
      <c r="P62" s="69">
        <f>+โครงการ2.1!P17+โครงการ2.3!P17</f>
        <v>27000</v>
      </c>
      <c r="Q62" s="69">
        <f>+โครงการ2.1!Q17+โครงการ2.3!Q17</f>
        <v>25000</v>
      </c>
      <c r="R62" s="18">
        <f>SUM(O62:Q62)</f>
        <v>80000</v>
      </c>
    </row>
    <row r="63" spans="1:19" ht="19.5" customHeight="1" x14ac:dyDescent="0.55000000000000004">
      <c r="A63" s="17" t="s">
        <v>36</v>
      </c>
      <c r="B63" s="18">
        <f>SUM(F63+J63+N63+R63)</f>
        <v>0</v>
      </c>
      <c r="C63" s="69">
        <f>+โครงการ2.1!C18+โครงการ2.3!C18</f>
        <v>0</v>
      </c>
      <c r="D63" s="69">
        <f>+โครงการ2.1!D18+โครงการ2.3!D18</f>
        <v>0</v>
      </c>
      <c r="E63" s="69">
        <f>+โครงการ2.1!E18+โครงการ2.3!E18</f>
        <v>0</v>
      </c>
      <c r="F63" s="18">
        <f>SUM(C63:E63)</f>
        <v>0</v>
      </c>
      <c r="G63" s="69">
        <f>+โครงการ2.1!G18+โครงการ2.3!G18</f>
        <v>0</v>
      </c>
      <c r="H63" s="69">
        <f>+โครงการ2.1!H18+โครงการ2.3!H18</f>
        <v>0</v>
      </c>
      <c r="I63" s="69">
        <f>+โครงการ2.1!I18+โครงการ2.3!I18</f>
        <v>0</v>
      </c>
      <c r="J63" s="18">
        <f>SUM(G63:I63)</f>
        <v>0</v>
      </c>
      <c r="K63" s="69">
        <f>+โครงการ2.1!K18+โครงการ2.3!K18</f>
        <v>0</v>
      </c>
      <c r="L63" s="69">
        <f>+โครงการ2.1!L18+โครงการ2.3!L18</f>
        <v>0</v>
      </c>
      <c r="M63" s="69">
        <f>+โครงการ2.1!M18+โครงการ2.3!M18</f>
        <v>0</v>
      </c>
      <c r="N63" s="18">
        <f>SUM(K63:M63)</f>
        <v>0</v>
      </c>
      <c r="O63" s="69">
        <f>+โครงการ2.1!O18+โครงการ2.3!O18</f>
        <v>0</v>
      </c>
      <c r="P63" s="69">
        <f>+โครงการ2.1!P18+โครงการ2.3!P18</f>
        <v>0</v>
      </c>
      <c r="Q63" s="69">
        <f>+โครงการ2.1!Q18+โครงการ2.3!Q18</f>
        <v>0</v>
      </c>
      <c r="R63" s="18">
        <f>SUM(O63:Q63)</f>
        <v>0</v>
      </c>
      <c r="S63" s="9"/>
    </row>
    <row r="64" spans="1:19" ht="19.5" customHeight="1" x14ac:dyDescent="0.55000000000000004">
      <c r="A64" s="35" t="s">
        <v>37</v>
      </c>
      <c r="B64" s="16">
        <f t="shared" ref="B64:R64" si="29">SUM(B65:B70)</f>
        <v>539100</v>
      </c>
      <c r="C64" s="16">
        <f t="shared" si="29"/>
        <v>0</v>
      </c>
      <c r="D64" s="16">
        <f t="shared" si="29"/>
        <v>0</v>
      </c>
      <c r="E64" s="16">
        <f t="shared" si="29"/>
        <v>0</v>
      </c>
      <c r="F64" s="16">
        <f t="shared" si="29"/>
        <v>0</v>
      </c>
      <c r="G64" s="16">
        <f t="shared" si="29"/>
        <v>111200</v>
      </c>
      <c r="H64" s="16">
        <f t="shared" si="29"/>
        <v>111200</v>
      </c>
      <c r="I64" s="16">
        <f t="shared" si="29"/>
        <v>100800</v>
      </c>
      <c r="J64" s="16">
        <f t="shared" si="29"/>
        <v>323200</v>
      </c>
      <c r="K64" s="16">
        <f t="shared" si="29"/>
        <v>55800</v>
      </c>
      <c r="L64" s="16">
        <f t="shared" si="29"/>
        <v>55400</v>
      </c>
      <c r="M64" s="16">
        <f t="shared" si="29"/>
        <v>50400</v>
      </c>
      <c r="N64" s="16">
        <f t="shared" si="29"/>
        <v>161600</v>
      </c>
      <c r="O64" s="16">
        <f t="shared" si="29"/>
        <v>21000</v>
      </c>
      <c r="P64" s="16">
        <f t="shared" si="29"/>
        <v>16800</v>
      </c>
      <c r="Q64" s="16">
        <f t="shared" si="29"/>
        <v>16500</v>
      </c>
      <c r="R64" s="16">
        <f t="shared" si="29"/>
        <v>54300</v>
      </c>
    </row>
    <row r="65" spans="1:19" ht="19.5" customHeight="1" x14ac:dyDescent="0.55000000000000004">
      <c r="A65" s="34" t="s">
        <v>38</v>
      </c>
      <c r="B65" s="18">
        <f t="shared" ref="B65:B70" si="30">SUM(F65+J65+N65+R65)</f>
        <v>11100</v>
      </c>
      <c r="C65" s="69">
        <f>+โครงการ2.1!C20+โครงการ2.3!C20</f>
        <v>0</v>
      </c>
      <c r="D65" s="69">
        <f>+โครงการ2.1!D20+โครงการ2.3!D20</f>
        <v>0</v>
      </c>
      <c r="E65" s="69">
        <f>+โครงการ2.1!E20+โครงการ2.3!E20</f>
        <v>0</v>
      </c>
      <c r="F65" s="18">
        <f t="shared" ref="F65:F70" si="31">SUM(C65:E65)</f>
        <v>0</v>
      </c>
      <c r="G65" s="69">
        <f>+โครงการ2.1!G20+โครงการ2.3!G20</f>
        <v>2200</v>
      </c>
      <c r="H65" s="69">
        <f>+โครงการ2.1!H20+โครงการ2.3!H20</f>
        <v>2200</v>
      </c>
      <c r="I65" s="69">
        <f>+โครงการ2.1!I20+โครงการ2.3!I20</f>
        <v>1800</v>
      </c>
      <c r="J65" s="18">
        <f t="shared" ref="J65:J70" si="32">SUM(G65:I65)</f>
        <v>6200</v>
      </c>
      <c r="K65" s="69">
        <f>+โครงการ2.1!K20+โครงการ2.3!K20</f>
        <v>1300</v>
      </c>
      <c r="L65" s="69">
        <f>+โครงการ2.1!L20+โครงการ2.3!L20</f>
        <v>900</v>
      </c>
      <c r="M65" s="69">
        <f>+โครงการ2.1!M20+โครงการ2.3!M20</f>
        <v>900</v>
      </c>
      <c r="N65" s="18">
        <f t="shared" ref="N65:N70" si="33">SUM(K65:M65)</f>
        <v>3100</v>
      </c>
      <c r="O65" s="69">
        <f>+โครงการ2.1!O20+โครงการ2.3!O20</f>
        <v>800</v>
      </c>
      <c r="P65" s="69">
        <f>+โครงการ2.1!P20+โครงการ2.3!P20</f>
        <v>600</v>
      </c>
      <c r="Q65" s="69">
        <f>+โครงการ2.1!Q20+โครงการ2.3!Q20</f>
        <v>400</v>
      </c>
      <c r="R65" s="18">
        <f t="shared" ref="R65:R70" si="34">SUM(O65:Q65)</f>
        <v>1800</v>
      </c>
    </row>
    <row r="66" spans="1:19" ht="19.5" customHeight="1" x14ac:dyDescent="0.55000000000000004">
      <c r="A66" s="34" t="s">
        <v>39</v>
      </c>
      <c r="B66" s="18">
        <f t="shared" si="30"/>
        <v>0</v>
      </c>
      <c r="C66" s="69">
        <f>+โครงการ2.1!C21+โครงการ2.3!C21</f>
        <v>0</v>
      </c>
      <c r="D66" s="69">
        <f>+โครงการ2.1!D21+โครงการ2.3!D21</f>
        <v>0</v>
      </c>
      <c r="E66" s="69">
        <f>+โครงการ2.1!E21+โครงการ2.3!E21</f>
        <v>0</v>
      </c>
      <c r="F66" s="18">
        <f t="shared" si="31"/>
        <v>0</v>
      </c>
      <c r="G66" s="69">
        <f>+โครงการ2.1!G21+โครงการ2.3!G21</f>
        <v>0</v>
      </c>
      <c r="H66" s="69">
        <f>+โครงการ2.1!H21+โครงการ2.3!H21</f>
        <v>0</v>
      </c>
      <c r="I66" s="69">
        <f>+โครงการ2.1!I21+โครงการ2.3!I21</f>
        <v>0</v>
      </c>
      <c r="J66" s="18">
        <f t="shared" si="32"/>
        <v>0</v>
      </c>
      <c r="K66" s="69">
        <f>+โครงการ2.1!K21+โครงการ2.3!K21</f>
        <v>0</v>
      </c>
      <c r="L66" s="69">
        <f>+โครงการ2.1!L21+โครงการ2.3!L21</f>
        <v>0</v>
      </c>
      <c r="M66" s="69">
        <f>+โครงการ2.1!M21+โครงการ2.3!M21</f>
        <v>0</v>
      </c>
      <c r="N66" s="18">
        <f t="shared" si="33"/>
        <v>0</v>
      </c>
      <c r="O66" s="69">
        <f>+โครงการ2.1!O21+โครงการ2.3!O21</f>
        <v>0</v>
      </c>
      <c r="P66" s="69">
        <f>+โครงการ2.1!P21+โครงการ2.3!P21</f>
        <v>0</v>
      </c>
      <c r="Q66" s="69">
        <f>+โครงการ2.1!Q21+โครงการ2.3!Q21</f>
        <v>0</v>
      </c>
      <c r="R66" s="18">
        <f t="shared" si="34"/>
        <v>0</v>
      </c>
    </row>
    <row r="67" spans="1:19" ht="19.5" customHeight="1" x14ac:dyDescent="0.55000000000000004">
      <c r="A67" s="34" t="s">
        <v>40</v>
      </c>
      <c r="B67" s="18">
        <f t="shared" si="30"/>
        <v>20000</v>
      </c>
      <c r="C67" s="69">
        <f>+โครงการ2.1!C22+โครงการ2.3!C22</f>
        <v>0</v>
      </c>
      <c r="D67" s="69">
        <f>+โครงการ2.1!D22+โครงการ2.3!D22</f>
        <v>0</v>
      </c>
      <c r="E67" s="69">
        <f>+โครงการ2.1!E22+โครงการ2.3!E22</f>
        <v>0</v>
      </c>
      <c r="F67" s="18">
        <f t="shared" si="31"/>
        <v>0</v>
      </c>
      <c r="G67" s="69">
        <f>+โครงการ2.1!G22+โครงการ2.3!G22</f>
        <v>4000</v>
      </c>
      <c r="H67" s="69">
        <f>+โครงการ2.1!H22+โครงการ2.3!H22</f>
        <v>4000</v>
      </c>
      <c r="I67" s="69">
        <f>+โครงการ2.1!I22+โครงการ2.3!I22</f>
        <v>4000</v>
      </c>
      <c r="J67" s="18">
        <f t="shared" si="32"/>
        <v>12000</v>
      </c>
      <c r="K67" s="69">
        <f>+โครงการ2.1!K22+โครงการ2.3!K22</f>
        <v>2000</v>
      </c>
      <c r="L67" s="69">
        <f>+โครงการ2.1!L22+โครงการ2.3!L22</f>
        <v>2000</v>
      </c>
      <c r="M67" s="69">
        <f>+โครงการ2.1!M22+โครงการ2.3!M22</f>
        <v>2000</v>
      </c>
      <c r="N67" s="18">
        <f t="shared" si="33"/>
        <v>6000</v>
      </c>
      <c r="O67" s="69">
        <f>+โครงการ2.1!O22+โครงการ2.3!O22</f>
        <v>1000</v>
      </c>
      <c r="P67" s="69">
        <f>+โครงการ2.1!P22+โครงการ2.3!P22</f>
        <v>500</v>
      </c>
      <c r="Q67" s="69">
        <f>+โครงการ2.1!Q22+โครงการ2.3!Q22</f>
        <v>500</v>
      </c>
      <c r="R67" s="18">
        <f t="shared" si="34"/>
        <v>2000</v>
      </c>
    </row>
    <row r="68" spans="1:19" ht="19.5" customHeight="1" x14ac:dyDescent="0.55000000000000004">
      <c r="A68" s="34" t="s">
        <v>41</v>
      </c>
      <c r="B68" s="18">
        <f t="shared" si="30"/>
        <v>503000</v>
      </c>
      <c r="C68" s="69">
        <f>+โครงการ2.1!C23+โครงการ2.3!C23</f>
        <v>0</v>
      </c>
      <c r="D68" s="69">
        <f>+โครงการ2.1!D23+โครงการ2.3!D23</f>
        <v>0</v>
      </c>
      <c r="E68" s="69">
        <f>+โครงการ2.1!E23+โครงการ2.3!E23</f>
        <v>0</v>
      </c>
      <c r="F68" s="18">
        <f t="shared" si="31"/>
        <v>0</v>
      </c>
      <c r="G68" s="69">
        <f>+โครงการ2.1!G23+โครงการ2.3!G23</f>
        <v>104000</v>
      </c>
      <c r="H68" s="69">
        <f>+โครงการ2.1!H23+โครงการ2.3!H23</f>
        <v>104000</v>
      </c>
      <c r="I68" s="69">
        <f>+โครงการ2.1!I23+โครงการ2.3!I23</f>
        <v>94000</v>
      </c>
      <c r="J68" s="18">
        <f t="shared" si="32"/>
        <v>302000</v>
      </c>
      <c r="K68" s="69">
        <f>+โครงการ2.1!K23+โครงการ2.3!K23</f>
        <v>52000</v>
      </c>
      <c r="L68" s="69">
        <f>+โครงการ2.1!L23+โครงการ2.3!L23</f>
        <v>52000</v>
      </c>
      <c r="M68" s="69">
        <f>+โครงการ2.1!M23+โครงการ2.3!M23</f>
        <v>47000</v>
      </c>
      <c r="N68" s="18">
        <f t="shared" si="33"/>
        <v>151000</v>
      </c>
      <c r="O68" s="69">
        <f>+โครงการ2.1!O23+โครงการ2.3!O23</f>
        <v>19000</v>
      </c>
      <c r="P68" s="69">
        <f>+โครงการ2.1!P23+โครงการ2.3!P23</f>
        <v>15500</v>
      </c>
      <c r="Q68" s="69">
        <f>+โครงการ2.1!Q23+โครงการ2.3!Q23</f>
        <v>15500</v>
      </c>
      <c r="R68" s="18">
        <f t="shared" si="34"/>
        <v>50000</v>
      </c>
    </row>
    <row r="69" spans="1:19" ht="19.5" customHeight="1" x14ac:dyDescent="0.55000000000000004">
      <c r="A69" s="34" t="s">
        <v>42</v>
      </c>
      <c r="B69" s="18">
        <f t="shared" si="30"/>
        <v>0</v>
      </c>
      <c r="C69" s="69">
        <f>+โครงการ2.1!C24+โครงการ2.3!C24</f>
        <v>0</v>
      </c>
      <c r="D69" s="69">
        <f>+โครงการ2.1!D24+โครงการ2.3!D24</f>
        <v>0</v>
      </c>
      <c r="E69" s="69">
        <f>+โครงการ2.1!E24+โครงการ2.3!E24</f>
        <v>0</v>
      </c>
      <c r="F69" s="18">
        <f t="shared" si="31"/>
        <v>0</v>
      </c>
      <c r="G69" s="69">
        <f>+โครงการ2.1!G24+โครงการ2.3!G24</f>
        <v>0</v>
      </c>
      <c r="H69" s="69">
        <f>+โครงการ2.1!H24+โครงการ2.3!H24</f>
        <v>0</v>
      </c>
      <c r="I69" s="69">
        <f>+โครงการ2.1!I24+โครงการ2.3!I24</f>
        <v>0</v>
      </c>
      <c r="J69" s="18">
        <f t="shared" si="32"/>
        <v>0</v>
      </c>
      <c r="K69" s="69">
        <f>+โครงการ2.1!K24+โครงการ2.3!K24</f>
        <v>0</v>
      </c>
      <c r="L69" s="69">
        <f>+โครงการ2.1!L24+โครงการ2.3!L24</f>
        <v>0</v>
      </c>
      <c r="M69" s="69">
        <f>+โครงการ2.1!M24+โครงการ2.3!M24</f>
        <v>0</v>
      </c>
      <c r="N69" s="18">
        <f t="shared" si="33"/>
        <v>0</v>
      </c>
      <c r="O69" s="69">
        <f>+โครงการ2.1!O24+โครงการ2.3!O24</f>
        <v>0</v>
      </c>
      <c r="P69" s="69">
        <f>+โครงการ2.1!P24+โครงการ2.3!P24</f>
        <v>0</v>
      </c>
      <c r="Q69" s="69">
        <f>+โครงการ2.1!Q24+โครงการ2.3!Q24</f>
        <v>0</v>
      </c>
      <c r="R69" s="18">
        <f t="shared" si="34"/>
        <v>0</v>
      </c>
    </row>
    <row r="70" spans="1:19" ht="19.5" customHeight="1" x14ac:dyDescent="0.55000000000000004">
      <c r="A70" s="34" t="s">
        <v>43</v>
      </c>
      <c r="B70" s="18">
        <f t="shared" si="30"/>
        <v>5000</v>
      </c>
      <c r="C70" s="69">
        <f>+โครงการ2.1!C25+โครงการ2.3!C25</f>
        <v>0</v>
      </c>
      <c r="D70" s="69">
        <f>+โครงการ2.1!D25+โครงการ2.3!D25</f>
        <v>0</v>
      </c>
      <c r="E70" s="69">
        <f>+โครงการ2.1!E25+โครงการ2.3!E25</f>
        <v>0</v>
      </c>
      <c r="F70" s="18">
        <f t="shared" si="31"/>
        <v>0</v>
      </c>
      <c r="G70" s="69">
        <f>+โครงการ2.1!G25+โครงการ2.3!G25</f>
        <v>1000</v>
      </c>
      <c r="H70" s="69">
        <f>+โครงการ2.1!H25+โครงการ2.3!H25</f>
        <v>1000</v>
      </c>
      <c r="I70" s="69">
        <f>+โครงการ2.1!I25+โครงการ2.3!I25</f>
        <v>1000</v>
      </c>
      <c r="J70" s="18">
        <f t="shared" si="32"/>
        <v>3000</v>
      </c>
      <c r="K70" s="69">
        <f>+โครงการ2.1!K25+โครงการ2.3!K25</f>
        <v>500</v>
      </c>
      <c r="L70" s="69">
        <f>+โครงการ2.1!L25+โครงการ2.3!L25</f>
        <v>500</v>
      </c>
      <c r="M70" s="69">
        <f>+โครงการ2.1!M25+โครงการ2.3!M25</f>
        <v>500</v>
      </c>
      <c r="N70" s="18">
        <f t="shared" si="33"/>
        <v>1500</v>
      </c>
      <c r="O70" s="69">
        <f>+โครงการ2.1!O25+โครงการ2.3!O25</f>
        <v>200</v>
      </c>
      <c r="P70" s="69">
        <f>+โครงการ2.1!P25+โครงการ2.3!P25</f>
        <v>200</v>
      </c>
      <c r="Q70" s="69">
        <f>+โครงการ2.1!Q25+โครงการ2.3!Q25</f>
        <v>100</v>
      </c>
      <c r="R70" s="18">
        <f t="shared" si="34"/>
        <v>500</v>
      </c>
    </row>
    <row r="71" spans="1:19" ht="19.5" customHeight="1" x14ac:dyDescent="0.55000000000000004">
      <c r="A71" s="21" t="s">
        <v>44</v>
      </c>
      <c r="B71" s="16">
        <f t="shared" ref="B71:R71" si="35">SUM(B72:B72)</f>
        <v>0</v>
      </c>
      <c r="C71" s="16">
        <f t="shared" si="35"/>
        <v>0</v>
      </c>
      <c r="D71" s="16">
        <f t="shared" si="35"/>
        <v>0</v>
      </c>
      <c r="E71" s="16">
        <f t="shared" si="35"/>
        <v>0</v>
      </c>
      <c r="F71" s="16">
        <f t="shared" si="35"/>
        <v>0</v>
      </c>
      <c r="G71" s="16">
        <f t="shared" si="35"/>
        <v>0</v>
      </c>
      <c r="H71" s="16">
        <f t="shared" si="35"/>
        <v>0</v>
      </c>
      <c r="I71" s="16">
        <f t="shared" si="35"/>
        <v>0</v>
      </c>
      <c r="J71" s="16">
        <f t="shared" si="35"/>
        <v>0</v>
      </c>
      <c r="K71" s="16">
        <f t="shared" si="35"/>
        <v>0</v>
      </c>
      <c r="L71" s="16">
        <f t="shared" si="35"/>
        <v>0</v>
      </c>
      <c r="M71" s="16">
        <f t="shared" si="35"/>
        <v>0</v>
      </c>
      <c r="N71" s="16">
        <f t="shared" si="35"/>
        <v>0</v>
      </c>
      <c r="O71" s="16">
        <f t="shared" si="35"/>
        <v>0</v>
      </c>
      <c r="P71" s="16">
        <f t="shared" si="35"/>
        <v>0</v>
      </c>
      <c r="Q71" s="16">
        <f t="shared" si="35"/>
        <v>0</v>
      </c>
      <c r="R71" s="16">
        <f t="shared" si="35"/>
        <v>0</v>
      </c>
    </row>
    <row r="72" spans="1:19" ht="19.5" customHeight="1" x14ac:dyDescent="0.55000000000000004">
      <c r="A72" s="22" t="s">
        <v>45</v>
      </c>
      <c r="B72" s="23">
        <f>SUM(F72+J72+N72+R72)</f>
        <v>0</v>
      </c>
      <c r="C72" s="71">
        <f>+โครงการ2.1!C27+โครงการ2.3!C27</f>
        <v>0</v>
      </c>
      <c r="D72" s="71">
        <f>+โครงการ2.1!D27+โครงการ2.3!D27</f>
        <v>0</v>
      </c>
      <c r="E72" s="71">
        <f>+โครงการ2.1!E27+โครงการ2.3!E27</f>
        <v>0</v>
      </c>
      <c r="F72" s="23">
        <f>SUM(C72:E72)</f>
        <v>0</v>
      </c>
      <c r="G72" s="71">
        <f>+โครงการ2.1!G27+โครงการ2.3!G27</f>
        <v>0</v>
      </c>
      <c r="H72" s="71">
        <f>+โครงการ2.1!H27+โครงการ2.3!H27</f>
        <v>0</v>
      </c>
      <c r="I72" s="71">
        <f>+โครงการ2.1!I27+โครงการ2.3!I27</f>
        <v>0</v>
      </c>
      <c r="J72" s="23">
        <f>SUM(G72:I72)</f>
        <v>0</v>
      </c>
      <c r="K72" s="71">
        <f>+โครงการ2.1!K27+โครงการ2.3!K27</f>
        <v>0</v>
      </c>
      <c r="L72" s="71">
        <f>+โครงการ2.1!L27+โครงการ2.3!L27</f>
        <v>0</v>
      </c>
      <c r="M72" s="71">
        <f>+โครงการ2.1!M27+โครงการ2.3!M27</f>
        <v>0</v>
      </c>
      <c r="N72" s="23">
        <f>SUM(K72:M72)</f>
        <v>0</v>
      </c>
      <c r="O72" s="71">
        <f>+โครงการ2.1!O27+โครงการ2.3!O27</f>
        <v>0</v>
      </c>
      <c r="P72" s="71">
        <f>+โครงการ2.1!P27+โครงการ2.3!P27</f>
        <v>0</v>
      </c>
      <c r="Q72" s="71">
        <f>+โครงการ2.1!Q27+โครงการ2.3!Q27</f>
        <v>0</v>
      </c>
      <c r="R72" s="23">
        <f>SUM(O72:Q72)</f>
        <v>0</v>
      </c>
    </row>
    <row r="73" spans="1:19" ht="24.95" customHeight="1" x14ac:dyDescent="0.55000000000000004">
      <c r="A73" s="6" t="s">
        <v>67</v>
      </c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1:19" x14ac:dyDescent="0.55000000000000004">
      <c r="A74" s="146" t="s">
        <v>4</v>
      </c>
      <c r="B74" s="148" t="s">
        <v>5</v>
      </c>
      <c r="C74" s="143" t="s">
        <v>6</v>
      </c>
      <c r="D74" s="144"/>
      <c r="E74" s="145"/>
      <c r="F74" s="141" t="s">
        <v>7</v>
      </c>
      <c r="G74" s="143" t="s">
        <v>8</v>
      </c>
      <c r="H74" s="144"/>
      <c r="I74" s="145"/>
      <c r="J74" s="141" t="s">
        <v>9</v>
      </c>
      <c r="K74" s="143" t="s">
        <v>10</v>
      </c>
      <c r="L74" s="144"/>
      <c r="M74" s="145"/>
      <c r="N74" s="141" t="s">
        <v>11</v>
      </c>
      <c r="O74" s="143" t="s">
        <v>12</v>
      </c>
      <c r="P74" s="144"/>
      <c r="Q74" s="145"/>
      <c r="R74" s="141" t="s">
        <v>13</v>
      </c>
      <c r="S74" s="10"/>
    </row>
    <row r="75" spans="1:19" x14ac:dyDescent="0.55000000000000004">
      <c r="A75" s="147"/>
      <c r="B75" s="149"/>
      <c r="C75" s="11" t="s">
        <v>14</v>
      </c>
      <c r="D75" s="11" t="s">
        <v>15</v>
      </c>
      <c r="E75" s="11" t="s">
        <v>16</v>
      </c>
      <c r="F75" s="142"/>
      <c r="G75" s="11" t="s">
        <v>17</v>
      </c>
      <c r="H75" s="11" t="s">
        <v>18</v>
      </c>
      <c r="I75" s="11" t="s">
        <v>19</v>
      </c>
      <c r="J75" s="142"/>
      <c r="K75" s="11" t="s">
        <v>20</v>
      </c>
      <c r="L75" s="11" t="s">
        <v>21</v>
      </c>
      <c r="M75" s="11" t="s">
        <v>22</v>
      </c>
      <c r="N75" s="142"/>
      <c r="O75" s="11" t="s">
        <v>23</v>
      </c>
      <c r="P75" s="11" t="s">
        <v>24</v>
      </c>
      <c r="Q75" s="11" t="s">
        <v>25</v>
      </c>
      <c r="R75" s="142"/>
      <c r="S75" s="12"/>
    </row>
    <row r="76" spans="1:19" ht="19.5" customHeight="1" x14ac:dyDescent="0.55000000000000004">
      <c r="A76" s="13" t="s">
        <v>26</v>
      </c>
      <c r="B76" s="14">
        <f>SUM(B77+B94)</f>
        <v>1329000</v>
      </c>
      <c r="C76" s="14">
        <f t="shared" ref="C76:R76" si="36">SUM(C77+C94)</f>
        <v>0</v>
      </c>
      <c r="D76" s="14">
        <f t="shared" si="36"/>
        <v>0</v>
      </c>
      <c r="E76" s="14">
        <f t="shared" si="36"/>
        <v>0</v>
      </c>
      <c r="F76" s="14">
        <f t="shared" si="36"/>
        <v>0</v>
      </c>
      <c r="G76" s="14">
        <f t="shared" si="36"/>
        <v>0</v>
      </c>
      <c r="H76" s="14">
        <f t="shared" si="36"/>
        <v>133540</v>
      </c>
      <c r="I76" s="14">
        <f t="shared" si="36"/>
        <v>663860</v>
      </c>
      <c r="J76" s="14">
        <f t="shared" si="36"/>
        <v>797400</v>
      </c>
      <c r="K76" s="14">
        <f t="shared" si="36"/>
        <v>53530</v>
      </c>
      <c r="L76" s="14">
        <f t="shared" si="36"/>
        <v>13500</v>
      </c>
      <c r="M76" s="14">
        <f t="shared" si="36"/>
        <v>331670</v>
      </c>
      <c r="N76" s="14">
        <f t="shared" si="36"/>
        <v>398700</v>
      </c>
      <c r="O76" s="14">
        <f t="shared" si="36"/>
        <v>25630</v>
      </c>
      <c r="P76" s="14">
        <f t="shared" si="36"/>
        <v>3500</v>
      </c>
      <c r="Q76" s="14">
        <f t="shared" si="36"/>
        <v>103770</v>
      </c>
      <c r="R76" s="14">
        <f t="shared" si="36"/>
        <v>132900</v>
      </c>
      <c r="S76" s="9"/>
    </row>
    <row r="77" spans="1:19" ht="19.5" customHeight="1" x14ac:dyDescent="0.55000000000000004">
      <c r="A77" s="15" t="s">
        <v>27</v>
      </c>
      <c r="B77" s="16">
        <f>SUM(B78)</f>
        <v>1258500</v>
      </c>
      <c r="C77" s="16">
        <f t="shared" ref="C77:R77" si="37">SUM(C78)</f>
        <v>0</v>
      </c>
      <c r="D77" s="16">
        <f t="shared" si="37"/>
        <v>0</v>
      </c>
      <c r="E77" s="16">
        <f t="shared" si="37"/>
        <v>0</v>
      </c>
      <c r="F77" s="16">
        <f t="shared" si="37"/>
        <v>0</v>
      </c>
      <c r="G77" s="16">
        <f t="shared" si="37"/>
        <v>0</v>
      </c>
      <c r="H77" s="16">
        <f t="shared" si="37"/>
        <v>133540</v>
      </c>
      <c r="I77" s="16">
        <f t="shared" si="37"/>
        <v>593360</v>
      </c>
      <c r="J77" s="16">
        <f t="shared" si="37"/>
        <v>726900</v>
      </c>
      <c r="K77" s="16">
        <f t="shared" si="37"/>
        <v>53530</v>
      </c>
      <c r="L77" s="16">
        <f t="shared" si="37"/>
        <v>13500</v>
      </c>
      <c r="M77" s="16">
        <f t="shared" si="37"/>
        <v>331670</v>
      </c>
      <c r="N77" s="16">
        <f t="shared" si="37"/>
        <v>398700</v>
      </c>
      <c r="O77" s="16">
        <f t="shared" si="37"/>
        <v>25630</v>
      </c>
      <c r="P77" s="16">
        <f t="shared" si="37"/>
        <v>3500</v>
      </c>
      <c r="Q77" s="16">
        <f t="shared" si="37"/>
        <v>103770</v>
      </c>
      <c r="R77" s="16">
        <f t="shared" si="37"/>
        <v>132900</v>
      </c>
      <c r="S77" s="9"/>
    </row>
    <row r="78" spans="1:19" ht="19.5" customHeight="1" x14ac:dyDescent="0.55000000000000004">
      <c r="A78" s="34" t="s">
        <v>28</v>
      </c>
      <c r="B78" s="18">
        <f t="shared" ref="B78:R78" si="38">SUM(B79+B81+B87)</f>
        <v>1258500</v>
      </c>
      <c r="C78" s="18">
        <f t="shared" si="38"/>
        <v>0</v>
      </c>
      <c r="D78" s="18">
        <f t="shared" si="38"/>
        <v>0</v>
      </c>
      <c r="E78" s="18">
        <f t="shared" si="38"/>
        <v>0</v>
      </c>
      <c r="F78" s="18">
        <f t="shared" si="38"/>
        <v>0</v>
      </c>
      <c r="G78" s="18">
        <f t="shared" si="38"/>
        <v>0</v>
      </c>
      <c r="H78" s="18">
        <f t="shared" si="38"/>
        <v>133540</v>
      </c>
      <c r="I78" s="18">
        <f t="shared" si="38"/>
        <v>593360</v>
      </c>
      <c r="J78" s="18">
        <f t="shared" si="38"/>
        <v>726900</v>
      </c>
      <c r="K78" s="18">
        <f t="shared" si="38"/>
        <v>53530</v>
      </c>
      <c r="L78" s="18">
        <f t="shared" si="38"/>
        <v>13500</v>
      </c>
      <c r="M78" s="18">
        <f t="shared" si="38"/>
        <v>331670</v>
      </c>
      <c r="N78" s="18">
        <f t="shared" si="38"/>
        <v>398700</v>
      </c>
      <c r="O78" s="18">
        <f t="shared" si="38"/>
        <v>25630</v>
      </c>
      <c r="P78" s="18">
        <f t="shared" si="38"/>
        <v>3500</v>
      </c>
      <c r="Q78" s="18">
        <f t="shared" si="38"/>
        <v>103770</v>
      </c>
      <c r="R78" s="18">
        <f t="shared" si="38"/>
        <v>132900</v>
      </c>
    </row>
    <row r="79" spans="1:19" ht="19.5" customHeight="1" x14ac:dyDescent="0.55000000000000004">
      <c r="A79" s="35" t="s">
        <v>29</v>
      </c>
      <c r="B79" s="18">
        <f t="shared" ref="B79:R79" si="39">SUM(B80:B80)</f>
        <v>0</v>
      </c>
      <c r="C79" s="18">
        <f t="shared" si="39"/>
        <v>0</v>
      </c>
      <c r="D79" s="18">
        <f t="shared" si="39"/>
        <v>0</v>
      </c>
      <c r="E79" s="18">
        <f t="shared" si="39"/>
        <v>0</v>
      </c>
      <c r="F79" s="18">
        <f t="shared" si="39"/>
        <v>0</v>
      </c>
      <c r="G79" s="18">
        <f t="shared" si="39"/>
        <v>0</v>
      </c>
      <c r="H79" s="18">
        <f t="shared" si="39"/>
        <v>0</v>
      </c>
      <c r="I79" s="18">
        <f t="shared" si="39"/>
        <v>0</v>
      </c>
      <c r="J79" s="18">
        <f t="shared" si="39"/>
        <v>0</v>
      </c>
      <c r="K79" s="18">
        <f t="shared" si="39"/>
        <v>0</v>
      </c>
      <c r="L79" s="18">
        <f t="shared" si="39"/>
        <v>0</v>
      </c>
      <c r="M79" s="18">
        <f t="shared" si="39"/>
        <v>0</v>
      </c>
      <c r="N79" s="18">
        <f t="shared" si="39"/>
        <v>0</v>
      </c>
      <c r="O79" s="18">
        <f t="shared" si="39"/>
        <v>0</v>
      </c>
      <c r="P79" s="18">
        <f t="shared" si="39"/>
        <v>0</v>
      </c>
      <c r="Q79" s="18">
        <f t="shared" si="39"/>
        <v>0</v>
      </c>
      <c r="R79" s="18">
        <f t="shared" si="39"/>
        <v>0</v>
      </c>
    </row>
    <row r="80" spans="1:19" ht="19.5" customHeight="1" x14ac:dyDescent="0.55000000000000004">
      <c r="A80" s="34" t="s">
        <v>30</v>
      </c>
      <c r="B80" s="18">
        <f>SUM(F80+J80+N80+R80)</f>
        <v>0</v>
      </c>
      <c r="C80" s="69">
        <f>+โครงการ4!C11</f>
        <v>0</v>
      </c>
      <c r="D80" s="69">
        <f>+โครงการ4!D11</f>
        <v>0</v>
      </c>
      <c r="E80" s="69">
        <f>+โครงการ4!E11</f>
        <v>0</v>
      </c>
      <c r="F80" s="18">
        <f>SUM(C80:E80)</f>
        <v>0</v>
      </c>
      <c r="G80" s="69">
        <f>+โครงการ4!G11</f>
        <v>0</v>
      </c>
      <c r="H80" s="69">
        <f>+โครงการ4!H11</f>
        <v>0</v>
      </c>
      <c r="I80" s="69">
        <f>+โครงการ4!I11</f>
        <v>0</v>
      </c>
      <c r="J80" s="18">
        <f>SUM(G80:I80)</f>
        <v>0</v>
      </c>
      <c r="K80" s="69">
        <f>+โครงการ4!K11</f>
        <v>0</v>
      </c>
      <c r="L80" s="69">
        <f>+โครงการ4!L11</f>
        <v>0</v>
      </c>
      <c r="M80" s="69">
        <f>+โครงการ4!M11</f>
        <v>0</v>
      </c>
      <c r="N80" s="18">
        <f>SUM(K80:M80)</f>
        <v>0</v>
      </c>
      <c r="O80" s="69">
        <f>+โครงการ4!O11</f>
        <v>0</v>
      </c>
      <c r="P80" s="69">
        <f>+โครงการ4!P11</f>
        <v>0</v>
      </c>
      <c r="Q80" s="69">
        <f>+โครงการ4!Q11</f>
        <v>0</v>
      </c>
      <c r="R80" s="18">
        <f>SUM(O80:Q80)</f>
        <v>0</v>
      </c>
    </row>
    <row r="81" spans="1:19" ht="19.5" customHeight="1" x14ac:dyDescent="0.55000000000000004">
      <c r="A81" s="35" t="s">
        <v>31</v>
      </c>
      <c r="B81" s="16">
        <f>SUM(B82:B86)</f>
        <v>163200</v>
      </c>
      <c r="C81" s="16">
        <f t="shared" ref="C81:R81" si="40">SUM(C82:C86)</f>
        <v>0</v>
      </c>
      <c r="D81" s="16">
        <f t="shared" si="40"/>
        <v>0</v>
      </c>
      <c r="E81" s="16">
        <f t="shared" si="40"/>
        <v>0</v>
      </c>
      <c r="F81" s="16">
        <f t="shared" si="40"/>
        <v>0</v>
      </c>
      <c r="G81" s="16">
        <f t="shared" si="40"/>
        <v>0</v>
      </c>
      <c r="H81" s="16">
        <f t="shared" si="40"/>
        <v>85840</v>
      </c>
      <c r="I81" s="16">
        <f t="shared" si="40"/>
        <v>10000</v>
      </c>
      <c r="J81" s="16">
        <f t="shared" si="40"/>
        <v>95840</v>
      </c>
      <c r="K81" s="16">
        <f t="shared" si="40"/>
        <v>29680</v>
      </c>
      <c r="L81" s="16">
        <f t="shared" si="40"/>
        <v>10000</v>
      </c>
      <c r="M81" s="16">
        <f t="shared" si="40"/>
        <v>10000</v>
      </c>
      <c r="N81" s="16">
        <f t="shared" si="40"/>
        <v>49680</v>
      </c>
      <c r="O81" s="16">
        <f t="shared" si="40"/>
        <v>17680</v>
      </c>
      <c r="P81" s="16">
        <f t="shared" si="40"/>
        <v>0</v>
      </c>
      <c r="Q81" s="16">
        <f t="shared" si="40"/>
        <v>0</v>
      </c>
      <c r="R81" s="16">
        <f t="shared" si="40"/>
        <v>17680</v>
      </c>
    </row>
    <row r="82" spans="1:19" ht="19.5" customHeight="1" x14ac:dyDescent="0.55000000000000004">
      <c r="A82" s="34" t="s">
        <v>32</v>
      </c>
      <c r="B82" s="18">
        <f>SUM(F82+J82+N82+R82)</f>
        <v>43200</v>
      </c>
      <c r="C82" s="69">
        <f>+โครงการ4!C13</f>
        <v>0</v>
      </c>
      <c r="D82" s="69">
        <f>+โครงการ4!D13</f>
        <v>0</v>
      </c>
      <c r="E82" s="69">
        <f>+โครงการ4!E13</f>
        <v>0</v>
      </c>
      <c r="F82" s="18">
        <f>SUM(C82:E82)</f>
        <v>0</v>
      </c>
      <c r="G82" s="69">
        <f>+โครงการ4!G13</f>
        <v>0</v>
      </c>
      <c r="H82" s="69">
        <f>+โครงการ4!H13</f>
        <v>15840</v>
      </c>
      <c r="I82" s="69">
        <f>+โครงการ4!I13</f>
        <v>0</v>
      </c>
      <c r="J82" s="18">
        <f>SUM(G82:I82)</f>
        <v>15840</v>
      </c>
      <c r="K82" s="69">
        <f>+โครงการ4!K13</f>
        <v>19680</v>
      </c>
      <c r="L82" s="69">
        <f>+โครงการ4!L13</f>
        <v>0</v>
      </c>
      <c r="M82" s="69">
        <f>+โครงการ4!M13</f>
        <v>0</v>
      </c>
      <c r="N82" s="18">
        <f>SUM(K82:M82)</f>
        <v>19680</v>
      </c>
      <c r="O82" s="69">
        <f>+โครงการ4!O13</f>
        <v>7680</v>
      </c>
      <c r="P82" s="69">
        <f>+โครงการ4!P13</f>
        <v>0</v>
      </c>
      <c r="Q82" s="69">
        <f>+โครงการ4!Q13</f>
        <v>0</v>
      </c>
      <c r="R82" s="18">
        <f>SUM(O82:Q82)</f>
        <v>7680</v>
      </c>
    </row>
    <row r="83" spans="1:19" ht="19.5" customHeight="1" x14ac:dyDescent="0.55000000000000004">
      <c r="A83" s="34" t="s">
        <v>33</v>
      </c>
      <c r="B83" s="18">
        <f>SUM(F83+J83+N83+R83)</f>
        <v>0</v>
      </c>
      <c r="C83" s="69">
        <f>+โครงการ4!C14</f>
        <v>0</v>
      </c>
      <c r="D83" s="69">
        <f>+โครงการ4!D14</f>
        <v>0</v>
      </c>
      <c r="E83" s="69">
        <f>+โครงการ4!E14</f>
        <v>0</v>
      </c>
      <c r="F83" s="18">
        <f>SUM(C83:E83)</f>
        <v>0</v>
      </c>
      <c r="G83" s="69">
        <f>+โครงการ4!G14</f>
        <v>0</v>
      </c>
      <c r="H83" s="69">
        <f>+โครงการ4!H14</f>
        <v>0</v>
      </c>
      <c r="I83" s="69">
        <f>+โครงการ4!I14</f>
        <v>0</v>
      </c>
      <c r="J83" s="18">
        <f>SUM(G83:I83)</f>
        <v>0</v>
      </c>
      <c r="K83" s="69">
        <f>+โครงการ4!K14</f>
        <v>0</v>
      </c>
      <c r="L83" s="69">
        <f>+โครงการ4!L14</f>
        <v>0</v>
      </c>
      <c r="M83" s="69">
        <f>+โครงการ4!M14</f>
        <v>0</v>
      </c>
      <c r="N83" s="18">
        <f>SUM(K83:M83)</f>
        <v>0</v>
      </c>
      <c r="O83" s="69">
        <f>+โครงการ4!O14</f>
        <v>0</v>
      </c>
      <c r="P83" s="69">
        <f>+โครงการ4!P14</f>
        <v>0</v>
      </c>
      <c r="Q83" s="69">
        <f>+โครงการ4!Q14</f>
        <v>0</v>
      </c>
      <c r="R83" s="18">
        <f>SUM(O83:Q83)</f>
        <v>0</v>
      </c>
    </row>
    <row r="84" spans="1:19" ht="19.5" customHeight="1" x14ac:dyDescent="0.55000000000000004">
      <c r="A84" s="17" t="s">
        <v>34</v>
      </c>
      <c r="B84" s="18">
        <f>SUM(F84+J84+N84+R84)</f>
        <v>0</v>
      </c>
      <c r="C84" s="69">
        <f>+โครงการ4!C15</f>
        <v>0</v>
      </c>
      <c r="D84" s="69">
        <f>+โครงการ4!D15</f>
        <v>0</v>
      </c>
      <c r="E84" s="69">
        <f>+โครงการ4!E15</f>
        <v>0</v>
      </c>
      <c r="F84" s="18">
        <f>SUM(C84:E84)</f>
        <v>0</v>
      </c>
      <c r="G84" s="69">
        <f>+โครงการ4!G15</f>
        <v>0</v>
      </c>
      <c r="H84" s="69">
        <f>+โครงการ4!H15</f>
        <v>0</v>
      </c>
      <c r="I84" s="69">
        <f>+โครงการ4!I15</f>
        <v>0</v>
      </c>
      <c r="J84" s="18">
        <f>SUM(G84:I84)</f>
        <v>0</v>
      </c>
      <c r="K84" s="69">
        <f>+โครงการ4!K15</f>
        <v>0</v>
      </c>
      <c r="L84" s="69">
        <f>+โครงการ4!L15</f>
        <v>0</v>
      </c>
      <c r="M84" s="69">
        <f>+โครงการ4!M15</f>
        <v>0</v>
      </c>
      <c r="N84" s="18">
        <f>SUM(K84:M84)</f>
        <v>0</v>
      </c>
      <c r="O84" s="69">
        <f>+โครงการ4!O15</f>
        <v>0</v>
      </c>
      <c r="P84" s="69">
        <f>+โครงการ4!P15</f>
        <v>0</v>
      </c>
      <c r="Q84" s="69">
        <f>+โครงการ4!Q15</f>
        <v>0</v>
      </c>
      <c r="R84" s="18">
        <f>SUM(O84:Q84)</f>
        <v>0</v>
      </c>
      <c r="S84" s="9"/>
    </row>
    <row r="85" spans="1:19" ht="19.5" customHeight="1" x14ac:dyDescent="0.55000000000000004">
      <c r="A85" s="34" t="s">
        <v>35</v>
      </c>
      <c r="B85" s="18">
        <f>SUM(F85+J85+N85+R85)</f>
        <v>120000</v>
      </c>
      <c r="C85" s="69">
        <f>+โครงการ4!C16</f>
        <v>0</v>
      </c>
      <c r="D85" s="69">
        <f>+โครงการ4!D16</f>
        <v>0</v>
      </c>
      <c r="E85" s="69">
        <f>+โครงการ4!E16</f>
        <v>0</v>
      </c>
      <c r="F85" s="18">
        <f>SUM(C85:E85)</f>
        <v>0</v>
      </c>
      <c r="G85" s="69">
        <f>+โครงการ4!G16</f>
        <v>0</v>
      </c>
      <c r="H85" s="69">
        <f>+โครงการ4!H16</f>
        <v>70000</v>
      </c>
      <c r="I85" s="69">
        <f>+โครงการ4!I16</f>
        <v>10000</v>
      </c>
      <c r="J85" s="18">
        <f>SUM(G85:I85)</f>
        <v>80000</v>
      </c>
      <c r="K85" s="69">
        <f>+โครงการ4!K16</f>
        <v>10000</v>
      </c>
      <c r="L85" s="69">
        <f>+โครงการ4!L16</f>
        <v>10000</v>
      </c>
      <c r="M85" s="69">
        <f>+โครงการ4!M16</f>
        <v>10000</v>
      </c>
      <c r="N85" s="18">
        <f>SUM(K85:M85)</f>
        <v>30000</v>
      </c>
      <c r="O85" s="69">
        <f>+โครงการ4!O16</f>
        <v>10000</v>
      </c>
      <c r="P85" s="69">
        <f>+โครงการ4!P16</f>
        <v>0</v>
      </c>
      <c r="Q85" s="69">
        <f>+โครงการ4!Q16</f>
        <v>0</v>
      </c>
      <c r="R85" s="18">
        <f>SUM(O85:Q85)</f>
        <v>10000</v>
      </c>
    </row>
    <row r="86" spans="1:19" ht="19.5" customHeight="1" x14ac:dyDescent="0.55000000000000004">
      <c r="A86" s="17" t="s">
        <v>36</v>
      </c>
      <c r="B86" s="18">
        <f>SUM(F86+J86+N86+R86)</f>
        <v>0</v>
      </c>
      <c r="C86" s="69">
        <f>+โครงการ4!C17</f>
        <v>0</v>
      </c>
      <c r="D86" s="69">
        <f>+โครงการ4!D17</f>
        <v>0</v>
      </c>
      <c r="E86" s="69">
        <f>+โครงการ4!E17</f>
        <v>0</v>
      </c>
      <c r="F86" s="18">
        <f>SUM(C86:E86)</f>
        <v>0</v>
      </c>
      <c r="G86" s="69">
        <f>+โครงการ4!G17</f>
        <v>0</v>
      </c>
      <c r="H86" s="69">
        <f>+โครงการ4!H17</f>
        <v>0</v>
      </c>
      <c r="I86" s="69">
        <f>+โครงการ4!I17</f>
        <v>0</v>
      </c>
      <c r="J86" s="18">
        <f>SUM(G86:I86)</f>
        <v>0</v>
      </c>
      <c r="K86" s="69">
        <f>+โครงการ4!K17</f>
        <v>0</v>
      </c>
      <c r="L86" s="69">
        <f>+โครงการ4!L17</f>
        <v>0</v>
      </c>
      <c r="M86" s="69">
        <f>+โครงการ4!M17</f>
        <v>0</v>
      </c>
      <c r="N86" s="18">
        <f>SUM(K86:M86)</f>
        <v>0</v>
      </c>
      <c r="O86" s="69">
        <f>+โครงการ4!O17</f>
        <v>0</v>
      </c>
      <c r="P86" s="69">
        <f>+โครงการ4!P17</f>
        <v>0</v>
      </c>
      <c r="Q86" s="69">
        <f>+โครงการ4!Q17</f>
        <v>0</v>
      </c>
      <c r="R86" s="18">
        <f>SUM(O86:Q86)</f>
        <v>0</v>
      </c>
      <c r="S86" s="9"/>
    </row>
    <row r="87" spans="1:19" ht="19.5" customHeight="1" x14ac:dyDescent="0.55000000000000004">
      <c r="A87" s="35" t="s">
        <v>37</v>
      </c>
      <c r="B87" s="16">
        <f t="shared" ref="B87:R87" si="41">SUM(B88:B93)</f>
        <v>1095300</v>
      </c>
      <c r="C87" s="16">
        <f t="shared" si="41"/>
        <v>0</v>
      </c>
      <c r="D87" s="16">
        <f t="shared" si="41"/>
        <v>0</v>
      </c>
      <c r="E87" s="16">
        <f t="shared" si="41"/>
        <v>0</v>
      </c>
      <c r="F87" s="16">
        <f t="shared" si="41"/>
        <v>0</v>
      </c>
      <c r="G87" s="16">
        <f t="shared" si="41"/>
        <v>0</v>
      </c>
      <c r="H87" s="16">
        <f t="shared" si="41"/>
        <v>47700</v>
      </c>
      <c r="I87" s="16">
        <f t="shared" si="41"/>
        <v>583360</v>
      </c>
      <c r="J87" s="16">
        <f t="shared" si="41"/>
        <v>631060</v>
      </c>
      <c r="K87" s="16">
        <f t="shared" si="41"/>
        <v>23850</v>
      </c>
      <c r="L87" s="16">
        <f t="shared" si="41"/>
        <v>3500</v>
      </c>
      <c r="M87" s="16">
        <f t="shared" si="41"/>
        <v>321670</v>
      </c>
      <c r="N87" s="16">
        <f t="shared" si="41"/>
        <v>349020</v>
      </c>
      <c r="O87" s="16">
        <f t="shared" si="41"/>
        <v>7950</v>
      </c>
      <c r="P87" s="16">
        <f t="shared" si="41"/>
        <v>3500</v>
      </c>
      <c r="Q87" s="16">
        <f t="shared" si="41"/>
        <v>103770</v>
      </c>
      <c r="R87" s="16">
        <f t="shared" si="41"/>
        <v>115220</v>
      </c>
    </row>
    <row r="88" spans="1:19" ht="19.5" customHeight="1" x14ac:dyDescent="0.55000000000000004">
      <c r="A88" s="34" t="s">
        <v>38</v>
      </c>
      <c r="B88" s="18">
        <f t="shared" ref="B88:B93" si="42">SUM(F88+J88+N88+R88)</f>
        <v>14500</v>
      </c>
      <c r="C88" s="69">
        <f>+โครงการ4!C19</f>
        <v>0</v>
      </c>
      <c r="D88" s="69">
        <f>+โครงการ4!D19</f>
        <v>0</v>
      </c>
      <c r="E88" s="69">
        <f>+โครงการ4!E19</f>
        <v>0</v>
      </c>
      <c r="F88" s="18">
        <f t="shared" ref="F88:F93" si="43">SUM(C88:E88)</f>
        <v>0</v>
      </c>
      <c r="G88" s="69">
        <f>+โครงการ4!G19</f>
        <v>0</v>
      </c>
      <c r="H88" s="69">
        <f>+โครงการ4!H19</f>
        <v>8700</v>
      </c>
      <c r="I88" s="69">
        <f>+โครงการ4!I19</f>
        <v>0</v>
      </c>
      <c r="J88" s="18">
        <f t="shared" ref="J88:J93" si="44">SUM(G88:I88)</f>
        <v>8700</v>
      </c>
      <c r="K88" s="69">
        <f>+โครงการ4!K19</f>
        <v>4350</v>
      </c>
      <c r="L88" s="69">
        <f>+โครงการ4!L19</f>
        <v>0</v>
      </c>
      <c r="M88" s="69">
        <f>+โครงการ4!M19</f>
        <v>0</v>
      </c>
      <c r="N88" s="18">
        <f t="shared" ref="N88:N93" si="45">SUM(K88:M88)</f>
        <v>4350</v>
      </c>
      <c r="O88" s="69">
        <f>+โครงการ4!O19</f>
        <v>1450</v>
      </c>
      <c r="P88" s="69">
        <f>+โครงการ4!P19</f>
        <v>0</v>
      </c>
      <c r="Q88" s="69">
        <f>+โครงการ4!Q19</f>
        <v>0</v>
      </c>
      <c r="R88" s="18">
        <f t="shared" ref="R88:R93" si="46">SUM(O88:Q88)</f>
        <v>1450</v>
      </c>
    </row>
    <row r="89" spans="1:19" ht="19.5" customHeight="1" x14ac:dyDescent="0.55000000000000004">
      <c r="A89" s="34" t="s">
        <v>39</v>
      </c>
      <c r="B89" s="18">
        <f t="shared" si="42"/>
        <v>50000</v>
      </c>
      <c r="C89" s="69">
        <f>+โครงการ4!C20</f>
        <v>0</v>
      </c>
      <c r="D89" s="69">
        <f>+โครงการ4!D20</f>
        <v>0</v>
      </c>
      <c r="E89" s="69">
        <f>+โครงการ4!E20</f>
        <v>0</v>
      </c>
      <c r="F89" s="18">
        <f t="shared" si="43"/>
        <v>0</v>
      </c>
      <c r="G89" s="69">
        <f>+โครงการ4!G20</f>
        <v>0</v>
      </c>
      <c r="H89" s="69">
        <f>+โครงการ4!H20</f>
        <v>30000</v>
      </c>
      <c r="I89" s="69">
        <f>+โครงการ4!I20</f>
        <v>0</v>
      </c>
      <c r="J89" s="18">
        <f t="shared" si="44"/>
        <v>30000</v>
      </c>
      <c r="K89" s="69">
        <f>+โครงการ4!K20</f>
        <v>15000</v>
      </c>
      <c r="L89" s="69">
        <f>+โครงการ4!L20</f>
        <v>0</v>
      </c>
      <c r="M89" s="69">
        <f>+โครงการ4!M20</f>
        <v>0</v>
      </c>
      <c r="N89" s="18">
        <f t="shared" si="45"/>
        <v>15000</v>
      </c>
      <c r="O89" s="69">
        <f>+โครงการ4!O20</f>
        <v>5000</v>
      </c>
      <c r="P89" s="69">
        <f>+โครงการ4!P20</f>
        <v>0</v>
      </c>
      <c r="Q89" s="69">
        <f>+โครงการ4!Q20</f>
        <v>0</v>
      </c>
      <c r="R89" s="18">
        <f t="shared" si="46"/>
        <v>5000</v>
      </c>
    </row>
    <row r="90" spans="1:19" ht="19.5" customHeight="1" x14ac:dyDescent="0.55000000000000004">
      <c r="A90" s="34" t="s">
        <v>40</v>
      </c>
      <c r="B90" s="18">
        <f t="shared" si="42"/>
        <v>15000</v>
      </c>
      <c r="C90" s="69">
        <f>+โครงการ4!C21</f>
        <v>0</v>
      </c>
      <c r="D90" s="69">
        <f>+โครงการ4!D21</f>
        <v>0</v>
      </c>
      <c r="E90" s="69">
        <f>+โครงการ4!E21</f>
        <v>0</v>
      </c>
      <c r="F90" s="18">
        <f t="shared" si="43"/>
        <v>0</v>
      </c>
      <c r="G90" s="69">
        <f>+โครงการ4!G21</f>
        <v>0</v>
      </c>
      <c r="H90" s="69">
        <f>+โครงการ4!H21</f>
        <v>9000</v>
      </c>
      <c r="I90" s="69">
        <f>+โครงการ4!I21</f>
        <v>0</v>
      </c>
      <c r="J90" s="18">
        <f t="shared" si="44"/>
        <v>9000</v>
      </c>
      <c r="K90" s="69">
        <f>+โครงการ4!K21</f>
        <v>4500</v>
      </c>
      <c r="L90" s="69">
        <f>+โครงการ4!L21</f>
        <v>0</v>
      </c>
      <c r="M90" s="69">
        <f>+โครงการ4!M21</f>
        <v>0</v>
      </c>
      <c r="N90" s="18">
        <f t="shared" si="45"/>
        <v>4500</v>
      </c>
      <c r="O90" s="69">
        <f>+โครงการ4!O21</f>
        <v>1500</v>
      </c>
      <c r="P90" s="69">
        <f>+โครงการ4!P21</f>
        <v>0</v>
      </c>
      <c r="Q90" s="69">
        <f>+โครงการ4!Q21</f>
        <v>0</v>
      </c>
      <c r="R90" s="18">
        <f t="shared" si="46"/>
        <v>1500</v>
      </c>
    </row>
    <row r="91" spans="1:19" ht="19.5" customHeight="1" x14ac:dyDescent="0.55000000000000004">
      <c r="A91" s="34" t="s">
        <v>41</v>
      </c>
      <c r="B91" s="18">
        <f t="shared" si="42"/>
        <v>0</v>
      </c>
      <c r="C91" s="69">
        <f>+โครงการ4!C22</f>
        <v>0</v>
      </c>
      <c r="D91" s="69">
        <f>+โครงการ4!D22</f>
        <v>0</v>
      </c>
      <c r="E91" s="69">
        <f>+โครงการ4!E22</f>
        <v>0</v>
      </c>
      <c r="F91" s="18">
        <f t="shared" si="43"/>
        <v>0</v>
      </c>
      <c r="G91" s="69">
        <f>+โครงการ4!G22</f>
        <v>0</v>
      </c>
      <c r="H91" s="69">
        <f>+โครงการ4!H22</f>
        <v>0</v>
      </c>
      <c r="I91" s="69">
        <f>+โครงการ4!I22</f>
        <v>0</v>
      </c>
      <c r="J91" s="18">
        <f t="shared" si="44"/>
        <v>0</v>
      </c>
      <c r="K91" s="69">
        <f>+โครงการ4!K22</f>
        <v>0</v>
      </c>
      <c r="L91" s="69">
        <f>+โครงการ4!L22</f>
        <v>0</v>
      </c>
      <c r="M91" s="69">
        <f>+โครงการ4!M22</f>
        <v>0</v>
      </c>
      <c r="N91" s="18">
        <f t="shared" si="45"/>
        <v>0</v>
      </c>
      <c r="O91" s="69">
        <f>+โครงการ4!O22</f>
        <v>0</v>
      </c>
      <c r="P91" s="69">
        <f>+โครงการ4!P22</f>
        <v>0</v>
      </c>
      <c r="Q91" s="69">
        <f>+โครงการ4!Q22</f>
        <v>0</v>
      </c>
      <c r="R91" s="18">
        <f t="shared" si="46"/>
        <v>0</v>
      </c>
    </row>
    <row r="92" spans="1:19" ht="19.5" customHeight="1" x14ac:dyDescent="0.55000000000000004">
      <c r="A92" s="34" t="s">
        <v>42</v>
      </c>
      <c r="B92" s="18">
        <f t="shared" si="42"/>
        <v>15000</v>
      </c>
      <c r="C92" s="69">
        <f>+โครงการ4!C23</f>
        <v>0</v>
      </c>
      <c r="D92" s="69">
        <f>+โครงการ4!D23</f>
        <v>0</v>
      </c>
      <c r="E92" s="69">
        <f>+โครงการ4!E23</f>
        <v>0</v>
      </c>
      <c r="F92" s="18">
        <f t="shared" si="43"/>
        <v>0</v>
      </c>
      <c r="G92" s="69">
        <f>+โครงการ4!G23</f>
        <v>0</v>
      </c>
      <c r="H92" s="69">
        <f>+โครงการ4!H23</f>
        <v>0</v>
      </c>
      <c r="I92" s="69">
        <f>+โครงการ4!I23</f>
        <v>8000</v>
      </c>
      <c r="J92" s="18">
        <f t="shared" si="44"/>
        <v>8000</v>
      </c>
      <c r="K92" s="69">
        <f>+โครงการ4!K23</f>
        <v>0</v>
      </c>
      <c r="L92" s="69">
        <f>+โครงการ4!L23</f>
        <v>3500</v>
      </c>
      <c r="M92" s="69">
        <f>+โครงการ4!M23</f>
        <v>0</v>
      </c>
      <c r="N92" s="18">
        <f t="shared" si="45"/>
        <v>3500</v>
      </c>
      <c r="O92" s="69">
        <f>+โครงการ4!O23</f>
        <v>0</v>
      </c>
      <c r="P92" s="69">
        <f>+โครงการ4!P23</f>
        <v>3500</v>
      </c>
      <c r="Q92" s="69">
        <f>+โครงการ4!Q23</f>
        <v>0</v>
      </c>
      <c r="R92" s="18">
        <f t="shared" si="46"/>
        <v>3500</v>
      </c>
    </row>
    <row r="93" spans="1:19" ht="19.5" customHeight="1" x14ac:dyDescent="0.55000000000000004">
      <c r="A93" s="34" t="s">
        <v>43</v>
      </c>
      <c r="B93" s="18">
        <f t="shared" si="42"/>
        <v>1000800</v>
      </c>
      <c r="C93" s="69">
        <f>+โครงการ4!C24</f>
        <v>0</v>
      </c>
      <c r="D93" s="69">
        <f>+โครงการ4!D24</f>
        <v>0</v>
      </c>
      <c r="E93" s="69">
        <f>+โครงการ4!E24</f>
        <v>0</v>
      </c>
      <c r="F93" s="18">
        <f t="shared" si="43"/>
        <v>0</v>
      </c>
      <c r="G93" s="69">
        <f>+โครงการ4!G24</f>
        <v>0</v>
      </c>
      <c r="H93" s="69">
        <f>+โครงการ4!H24</f>
        <v>0</v>
      </c>
      <c r="I93" s="69">
        <f>+โครงการ4!I24</f>
        <v>575360</v>
      </c>
      <c r="J93" s="18">
        <f t="shared" si="44"/>
        <v>575360</v>
      </c>
      <c r="K93" s="69">
        <f>+โครงการ4!K24</f>
        <v>0</v>
      </c>
      <c r="L93" s="69">
        <f>+โครงการ4!L24</f>
        <v>0</v>
      </c>
      <c r="M93" s="69">
        <f>+โครงการ4!M24</f>
        <v>321670</v>
      </c>
      <c r="N93" s="18">
        <f t="shared" si="45"/>
        <v>321670</v>
      </c>
      <c r="O93" s="69">
        <f>+โครงการ4!O24</f>
        <v>0</v>
      </c>
      <c r="P93" s="69">
        <f>+โครงการ4!P24</f>
        <v>0</v>
      </c>
      <c r="Q93" s="69">
        <f>+โครงการ4!Q24</f>
        <v>103770</v>
      </c>
      <c r="R93" s="18">
        <f t="shared" si="46"/>
        <v>103770</v>
      </c>
    </row>
    <row r="94" spans="1:19" ht="19.5" customHeight="1" x14ac:dyDescent="0.55000000000000004">
      <c r="A94" s="21" t="s">
        <v>44</v>
      </c>
      <c r="B94" s="16">
        <f>SUM(B95)</f>
        <v>70500</v>
      </c>
      <c r="C94" s="16">
        <f t="shared" ref="C94:R94" si="47">SUM(C95:C95)</f>
        <v>0</v>
      </c>
      <c r="D94" s="16">
        <f t="shared" si="47"/>
        <v>0</v>
      </c>
      <c r="E94" s="16">
        <f t="shared" si="47"/>
        <v>0</v>
      </c>
      <c r="F94" s="16">
        <f t="shared" si="47"/>
        <v>0</v>
      </c>
      <c r="G94" s="16">
        <f t="shared" si="47"/>
        <v>0</v>
      </c>
      <c r="H94" s="16">
        <f t="shared" si="47"/>
        <v>0</v>
      </c>
      <c r="I94" s="16">
        <f t="shared" si="47"/>
        <v>70500</v>
      </c>
      <c r="J94" s="16">
        <f t="shared" si="47"/>
        <v>70500</v>
      </c>
      <c r="K94" s="16">
        <f t="shared" si="47"/>
        <v>0</v>
      </c>
      <c r="L94" s="16">
        <f t="shared" si="47"/>
        <v>0</v>
      </c>
      <c r="M94" s="16">
        <f t="shared" si="47"/>
        <v>0</v>
      </c>
      <c r="N94" s="16">
        <f t="shared" si="47"/>
        <v>0</v>
      </c>
      <c r="O94" s="16">
        <f t="shared" si="47"/>
        <v>0</v>
      </c>
      <c r="P94" s="16">
        <f t="shared" si="47"/>
        <v>0</v>
      </c>
      <c r="Q94" s="16">
        <f t="shared" si="47"/>
        <v>0</v>
      </c>
      <c r="R94" s="16">
        <f t="shared" si="47"/>
        <v>0</v>
      </c>
    </row>
    <row r="95" spans="1:19" ht="19.5" customHeight="1" x14ac:dyDescent="0.55000000000000004">
      <c r="A95" s="22" t="s">
        <v>45</v>
      </c>
      <c r="B95" s="23">
        <f>SUM(F95+J95+N95+R95)</f>
        <v>70500</v>
      </c>
      <c r="C95" s="71">
        <f>+โครงการ4!C26</f>
        <v>0</v>
      </c>
      <c r="D95" s="71">
        <f>+โครงการ4!D26</f>
        <v>0</v>
      </c>
      <c r="E95" s="71">
        <f>+โครงการ4!E26</f>
        <v>0</v>
      </c>
      <c r="F95" s="23">
        <f>SUM(C95:E95)</f>
        <v>0</v>
      </c>
      <c r="G95" s="71">
        <f>+โครงการ4!G26</f>
        <v>0</v>
      </c>
      <c r="H95" s="71">
        <f>+โครงการ4!H26</f>
        <v>0</v>
      </c>
      <c r="I95" s="71">
        <f>+โครงการ4!I26</f>
        <v>70500</v>
      </c>
      <c r="J95" s="23">
        <f>SUM(G95:I95)</f>
        <v>70500</v>
      </c>
      <c r="K95" s="71">
        <f>+โครงการ4!K26</f>
        <v>0</v>
      </c>
      <c r="L95" s="71">
        <f>+โครงการ4!L26</f>
        <v>0</v>
      </c>
      <c r="M95" s="71">
        <f>+โครงการ4!M26</f>
        <v>0</v>
      </c>
      <c r="N95" s="23">
        <f>SUM(K95:M95)</f>
        <v>0</v>
      </c>
      <c r="O95" s="71">
        <f>+โครงการ4!O26</f>
        <v>0</v>
      </c>
      <c r="P95" s="71">
        <f>+โครงการ4!P26</f>
        <v>0</v>
      </c>
      <c r="Q95" s="71">
        <f>+โครงการ4!Q26</f>
        <v>0</v>
      </c>
      <c r="R95" s="23">
        <f>SUM(O95:Q95)</f>
        <v>0</v>
      </c>
    </row>
    <row r="96" spans="1:19" s="40" customFormat="1" ht="24.95" customHeight="1" x14ac:dyDescent="0.55000000000000004">
      <c r="A96" s="6" t="s">
        <v>68</v>
      </c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7" spans="1:19" x14ac:dyDescent="0.55000000000000004">
      <c r="A97" s="146" t="s">
        <v>4</v>
      </c>
      <c r="B97" s="148" t="s">
        <v>5</v>
      </c>
      <c r="C97" s="143" t="s">
        <v>6</v>
      </c>
      <c r="D97" s="144"/>
      <c r="E97" s="145"/>
      <c r="F97" s="141" t="s">
        <v>7</v>
      </c>
      <c r="G97" s="143" t="s">
        <v>8</v>
      </c>
      <c r="H97" s="144"/>
      <c r="I97" s="145"/>
      <c r="J97" s="141" t="s">
        <v>9</v>
      </c>
      <c r="K97" s="143" t="s">
        <v>10</v>
      </c>
      <c r="L97" s="144"/>
      <c r="M97" s="145"/>
      <c r="N97" s="141" t="s">
        <v>11</v>
      </c>
      <c r="O97" s="143" t="s">
        <v>12</v>
      </c>
      <c r="P97" s="144"/>
      <c r="Q97" s="145"/>
      <c r="R97" s="141" t="s">
        <v>13</v>
      </c>
      <c r="S97" s="10"/>
    </row>
    <row r="98" spans="1:19" x14ac:dyDescent="0.55000000000000004">
      <c r="A98" s="147"/>
      <c r="B98" s="149"/>
      <c r="C98" s="11" t="s">
        <v>14</v>
      </c>
      <c r="D98" s="11" t="s">
        <v>15</v>
      </c>
      <c r="E98" s="11" t="s">
        <v>16</v>
      </c>
      <c r="F98" s="142"/>
      <c r="G98" s="11" t="s">
        <v>17</v>
      </c>
      <c r="H98" s="11" t="s">
        <v>18</v>
      </c>
      <c r="I98" s="11" t="s">
        <v>19</v>
      </c>
      <c r="J98" s="142"/>
      <c r="K98" s="11" t="s">
        <v>20</v>
      </c>
      <c r="L98" s="11" t="s">
        <v>21</v>
      </c>
      <c r="M98" s="11" t="s">
        <v>22</v>
      </c>
      <c r="N98" s="142"/>
      <c r="O98" s="11" t="s">
        <v>23</v>
      </c>
      <c r="P98" s="11" t="s">
        <v>24</v>
      </c>
      <c r="Q98" s="11" t="s">
        <v>25</v>
      </c>
      <c r="R98" s="142"/>
      <c r="S98" s="12"/>
    </row>
    <row r="99" spans="1:19" ht="19.5" customHeight="1" x14ac:dyDescent="0.55000000000000004">
      <c r="A99" s="13" t="s">
        <v>26</v>
      </c>
      <c r="B99" s="14">
        <f>SUM(B100+B117)</f>
        <v>1635000</v>
      </c>
      <c r="C99" s="14">
        <f t="shared" ref="C99:R99" si="48">SUM(C100+C117)</f>
        <v>0</v>
      </c>
      <c r="D99" s="14">
        <f t="shared" si="48"/>
        <v>0</v>
      </c>
      <c r="E99" s="14">
        <f t="shared" si="48"/>
        <v>0</v>
      </c>
      <c r="F99" s="14">
        <f t="shared" si="48"/>
        <v>0</v>
      </c>
      <c r="G99" s="14">
        <f t="shared" si="48"/>
        <v>0</v>
      </c>
      <c r="H99" s="14">
        <f t="shared" si="48"/>
        <v>293000</v>
      </c>
      <c r="I99" s="14">
        <f t="shared" si="48"/>
        <v>688000</v>
      </c>
      <c r="J99" s="14">
        <f t="shared" si="48"/>
        <v>981000</v>
      </c>
      <c r="K99" s="14">
        <f t="shared" si="48"/>
        <v>278400</v>
      </c>
      <c r="L99" s="14">
        <f t="shared" si="48"/>
        <v>107100</v>
      </c>
      <c r="M99" s="14">
        <f t="shared" si="48"/>
        <v>105000</v>
      </c>
      <c r="N99" s="14">
        <f t="shared" si="48"/>
        <v>490500</v>
      </c>
      <c r="O99" s="14">
        <f t="shared" si="48"/>
        <v>117800</v>
      </c>
      <c r="P99" s="14">
        <f t="shared" si="48"/>
        <v>36200</v>
      </c>
      <c r="Q99" s="14">
        <f t="shared" si="48"/>
        <v>9500</v>
      </c>
      <c r="R99" s="14">
        <f t="shared" si="48"/>
        <v>163500</v>
      </c>
      <c r="S99" s="9"/>
    </row>
    <row r="100" spans="1:19" ht="19.5" customHeight="1" x14ac:dyDescent="0.55000000000000004">
      <c r="A100" s="15" t="s">
        <v>27</v>
      </c>
      <c r="B100" s="16">
        <f>SUM(B101)</f>
        <v>1635000</v>
      </c>
      <c r="C100" s="16">
        <f t="shared" ref="C100:R100" si="49">SUM(C101)</f>
        <v>0</v>
      </c>
      <c r="D100" s="16">
        <f t="shared" si="49"/>
        <v>0</v>
      </c>
      <c r="E100" s="16">
        <f t="shared" si="49"/>
        <v>0</v>
      </c>
      <c r="F100" s="16">
        <f t="shared" si="49"/>
        <v>0</v>
      </c>
      <c r="G100" s="16">
        <f t="shared" si="49"/>
        <v>0</v>
      </c>
      <c r="H100" s="16">
        <f t="shared" si="49"/>
        <v>293000</v>
      </c>
      <c r="I100" s="16">
        <f t="shared" si="49"/>
        <v>688000</v>
      </c>
      <c r="J100" s="16">
        <f t="shared" si="49"/>
        <v>981000</v>
      </c>
      <c r="K100" s="16">
        <f t="shared" si="49"/>
        <v>278400</v>
      </c>
      <c r="L100" s="16">
        <f t="shared" si="49"/>
        <v>107100</v>
      </c>
      <c r="M100" s="16">
        <f t="shared" si="49"/>
        <v>105000</v>
      </c>
      <c r="N100" s="16">
        <f t="shared" si="49"/>
        <v>490500</v>
      </c>
      <c r="O100" s="16">
        <f t="shared" si="49"/>
        <v>117800</v>
      </c>
      <c r="P100" s="16">
        <f t="shared" si="49"/>
        <v>36200</v>
      </c>
      <c r="Q100" s="16">
        <f t="shared" si="49"/>
        <v>9500</v>
      </c>
      <c r="R100" s="16">
        <f t="shared" si="49"/>
        <v>163500</v>
      </c>
      <c r="S100" s="9"/>
    </row>
    <row r="101" spans="1:19" s="40" customFormat="1" ht="19.5" customHeight="1" x14ac:dyDescent="0.55000000000000004">
      <c r="A101" s="34" t="s">
        <v>28</v>
      </c>
      <c r="B101" s="18">
        <f t="shared" ref="B101:R101" si="50">SUM(B102+B104+B110)</f>
        <v>1635000</v>
      </c>
      <c r="C101" s="18">
        <f t="shared" si="50"/>
        <v>0</v>
      </c>
      <c r="D101" s="18">
        <f t="shared" si="50"/>
        <v>0</v>
      </c>
      <c r="E101" s="18">
        <f t="shared" si="50"/>
        <v>0</v>
      </c>
      <c r="F101" s="18">
        <f t="shared" si="50"/>
        <v>0</v>
      </c>
      <c r="G101" s="18">
        <f t="shared" si="50"/>
        <v>0</v>
      </c>
      <c r="H101" s="18">
        <f t="shared" si="50"/>
        <v>293000</v>
      </c>
      <c r="I101" s="18">
        <f t="shared" si="50"/>
        <v>688000</v>
      </c>
      <c r="J101" s="18">
        <f t="shared" si="50"/>
        <v>981000</v>
      </c>
      <c r="K101" s="18">
        <f t="shared" si="50"/>
        <v>278400</v>
      </c>
      <c r="L101" s="18">
        <f t="shared" si="50"/>
        <v>107100</v>
      </c>
      <c r="M101" s="18">
        <f t="shared" si="50"/>
        <v>105000</v>
      </c>
      <c r="N101" s="18">
        <f t="shared" si="50"/>
        <v>490500</v>
      </c>
      <c r="O101" s="18">
        <f t="shared" si="50"/>
        <v>117800</v>
      </c>
      <c r="P101" s="18">
        <f t="shared" si="50"/>
        <v>36200</v>
      </c>
      <c r="Q101" s="18">
        <f t="shared" si="50"/>
        <v>9500</v>
      </c>
      <c r="R101" s="18">
        <f t="shared" si="50"/>
        <v>163500</v>
      </c>
    </row>
    <row r="102" spans="1:19" s="40" customFormat="1" ht="19.5" customHeight="1" x14ac:dyDescent="0.55000000000000004">
      <c r="A102" s="42" t="s">
        <v>29</v>
      </c>
      <c r="B102" s="18">
        <f t="shared" ref="B102:R102" si="51">SUM(B103:B103)</f>
        <v>0</v>
      </c>
      <c r="C102" s="18">
        <f t="shared" si="51"/>
        <v>0</v>
      </c>
      <c r="D102" s="18">
        <f t="shared" si="51"/>
        <v>0</v>
      </c>
      <c r="E102" s="18">
        <f t="shared" si="51"/>
        <v>0</v>
      </c>
      <c r="F102" s="18">
        <f t="shared" si="51"/>
        <v>0</v>
      </c>
      <c r="G102" s="18">
        <f t="shared" si="51"/>
        <v>0</v>
      </c>
      <c r="H102" s="18">
        <f t="shared" si="51"/>
        <v>0</v>
      </c>
      <c r="I102" s="18">
        <f t="shared" si="51"/>
        <v>0</v>
      </c>
      <c r="J102" s="18">
        <f t="shared" si="51"/>
        <v>0</v>
      </c>
      <c r="K102" s="18">
        <f t="shared" si="51"/>
        <v>0</v>
      </c>
      <c r="L102" s="18">
        <f t="shared" si="51"/>
        <v>0</v>
      </c>
      <c r="M102" s="18">
        <f t="shared" si="51"/>
        <v>0</v>
      </c>
      <c r="N102" s="18">
        <f t="shared" si="51"/>
        <v>0</v>
      </c>
      <c r="O102" s="18">
        <f t="shared" si="51"/>
        <v>0</v>
      </c>
      <c r="P102" s="18">
        <f t="shared" si="51"/>
        <v>0</v>
      </c>
      <c r="Q102" s="18">
        <f t="shared" si="51"/>
        <v>0</v>
      </c>
      <c r="R102" s="18">
        <f t="shared" si="51"/>
        <v>0</v>
      </c>
    </row>
    <row r="103" spans="1:19" s="40" customFormat="1" ht="19.5" customHeight="1" x14ac:dyDescent="0.55000000000000004">
      <c r="A103" s="34" t="s">
        <v>30</v>
      </c>
      <c r="B103" s="18">
        <f>SUM(F103+J103+N103+R103)</f>
        <v>0</v>
      </c>
      <c r="C103" s="69">
        <f>+โครงการ3!C11</f>
        <v>0</v>
      </c>
      <c r="D103" s="69">
        <f>+โครงการ3!D11</f>
        <v>0</v>
      </c>
      <c r="E103" s="69">
        <f>+โครงการ3!E11</f>
        <v>0</v>
      </c>
      <c r="F103" s="18">
        <f>SUM(C103:E103)</f>
        <v>0</v>
      </c>
      <c r="G103" s="69">
        <f>+โครงการ3!G11</f>
        <v>0</v>
      </c>
      <c r="H103" s="69">
        <f>+โครงการ3!H11</f>
        <v>0</v>
      </c>
      <c r="I103" s="69">
        <f>+โครงการ3!I11</f>
        <v>0</v>
      </c>
      <c r="J103" s="18">
        <f>SUM(G103:I103)</f>
        <v>0</v>
      </c>
      <c r="K103" s="69">
        <f>+โครงการ3!K11</f>
        <v>0</v>
      </c>
      <c r="L103" s="69">
        <f>+โครงการ3!L11</f>
        <v>0</v>
      </c>
      <c r="M103" s="69">
        <f>+โครงการ3!M11</f>
        <v>0</v>
      </c>
      <c r="N103" s="18">
        <f>SUM(K103:M103)</f>
        <v>0</v>
      </c>
      <c r="O103" s="69">
        <f>+โครงการ3!O11</f>
        <v>0</v>
      </c>
      <c r="P103" s="69">
        <f>+โครงการ3!P11</f>
        <v>0</v>
      </c>
      <c r="Q103" s="69">
        <f>+โครงการ3!Q11</f>
        <v>0</v>
      </c>
      <c r="R103" s="18">
        <f>SUM(O103:Q103)</f>
        <v>0</v>
      </c>
    </row>
    <row r="104" spans="1:19" s="40" customFormat="1" ht="19.5" customHeight="1" x14ac:dyDescent="0.55000000000000004">
      <c r="A104" s="35" t="s">
        <v>31</v>
      </c>
      <c r="B104" s="16">
        <f>SUM(B105:B109)</f>
        <v>965500</v>
      </c>
      <c r="C104" s="16">
        <f t="shared" ref="C104:R104" si="52">SUM(C105:C109)</f>
        <v>0</v>
      </c>
      <c r="D104" s="16">
        <f t="shared" si="52"/>
        <v>0</v>
      </c>
      <c r="E104" s="16">
        <f t="shared" si="52"/>
        <v>0</v>
      </c>
      <c r="F104" s="16">
        <f t="shared" si="52"/>
        <v>0</v>
      </c>
      <c r="G104" s="16">
        <f t="shared" si="52"/>
        <v>0</v>
      </c>
      <c r="H104" s="16">
        <f t="shared" si="52"/>
        <v>85500</v>
      </c>
      <c r="I104" s="16">
        <f t="shared" si="52"/>
        <v>493800</v>
      </c>
      <c r="J104" s="16">
        <f t="shared" si="52"/>
        <v>579300</v>
      </c>
      <c r="K104" s="16">
        <f t="shared" si="52"/>
        <v>192200</v>
      </c>
      <c r="L104" s="16">
        <f t="shared" si="52"/>
        <v>28500</v>
      </c>
      <c r="M104" s="16">
        <f t="shared" si="52"/>
        <v>69000</v>
      </c>
      <c r="N104" s="16">
        <f t="shared" si="52"/>
        <v>289700</v>
      </c>
      <c r="O104" s="16">
        <f t="shared" si="52"/>
        <v>77500</v>
      </c>
      <c r="P104" s="16">
        <f t="shared" si="52"/>
        <v>9500</v>
      </c>
      <c r="Q104" s="16">
        <f t="shared" si="52"/>
        <v>9500</v>
      </c>
      <c r="R104" s="16">
        <f t="shared" si="52"/>
        <v>96500</v>
      </c>
    </row>
    <row r="105" spans="1:19" s="40" customFormat="1" ht="19.5" customHeight="1" x14ac:dyDescent="0.55000000000000004">
      <c r="A105" s="34" t="s">
        <v>32</v>
      </c>
      <c r="B105" s="18">
        <f>SUM(F105+J105+N105+R105)</f>
        <v>285000</v>
      </c>
      <c r="C105" s="69">
        <f>+โครงการ3!C13</f>
        <v>0</v>
      </c>
      <c r="D105" s="69">
        <f>+โครงการ3!D13</f>
        <v>0</v>
      </c>
      <c r="E105" s="69">
        <f>+โครงการ3!E13</f>
        <v>0</v>
      </c>
      <c r="F105" s="18">
        <f>SUM(C105:E105)</f>
        <v>0</v>
      </c>
      <c r="G105" s="69">
        <f>+โครงการ3!G13</f>
        <v>0</v>
      </c>
      <c r="H105" s="69">
        <f>+โครงการ3!H13</f>
        <v>85500</v>
      </c>
      <c r="I105" s="69">
        <f>+โครงการ3!I13</f>
        <v>85500</v>
      </c>
      <c r="J105" s="18">
        <f>SUM(G105:I105)</f>
        <v>171000</v>
      </c>
      <c r="K105" s="69">
        <f>+โครงการ3!K13</f>
        <v>28500</v>
      </c>
      <c r="L105" s="69">
        <f>+โครงการ3!L13</f>
        <v>28500</v>
      </c>
      <c r="M105" s="69">
        <f>+โครงการ3!M13</f>
        <v>28500</v>
      </c>
      <c r="N105" s="18">
        <f>SUM(K105:M105)</f>
        <v>85500</v>
      </c>
      <c r="O105" s="69">
        <f>+โครงการ3!O13</f>
        <v>9500</v>
      </c>
      <c r="P105" s="69">
        <f>+โครงการ3!P13</f>
        <v>9500</v>
      </c>
      <c r="Q105" s="69">
        <f>+โครงการ3!Q13</f>
        <v>9500</v>
      </c>
      <c r="R105" s="18">
        <f>SUM(O105:Q105)</f>
        <v>28500</v>
      </c>
    </row>
    <row r="106" spans="1:19" s="40" customFormat="1" ht="19.5" customHeight="1" x14ac:dyDescent="0.55000000000000004">
      <c r="A106" s="34" t="s">
        <v>33</v>
      </c>
      <c r="B106" s="18">
        <f>SUM(F106+J106+N106+R106)</f>
        <v>0</v>
      </c>
      <c r="C106" s="69">
        <f>+โครงการ3!C14</f>
        <v>0</v>
      </c>
      <c r="D106" s="69">
        <f>+โครงการ3!D14</f>
        <v>0</v>
      </c>
      <c r="E106" s="69">
        <f>+โครงการ3!E14</f>
        <v>0</v>
      </c>
      <c r="F106" s="18">
        <f>SUM(C106:E106)</f>
        <v>0</v>
      </c>
      <c r="G106" s="69">
        <f>+โครงการ3!G14</f>
        <v>0</v>
      </c>
      <c r="H106" s="69">
        <f>+โครงการ3!H14</f>
        <v>0</v>
      </c>
      <c r="I106" s="69">
        <f>+โครงการ3!I14</f>
        <v>0</v>
      </c>
      <c r="J106" s="18">
        <f>SUM(G106:I106)</f>
        <v>0</v>
      </c>
      <c r="K106" s="69">
        <f>+โครงการ3!K14</f>
        <v>0</v>
      </c>
      <c r="L106" s="69">
        <f>+โครงการ3!L14</f>
        <v>0</v>
      </c>
      <c r="M106" s="69">
        <f>+โครงการ3!M14</f>
        <v>0</v>
      </c>
      <c r="N106" s="18">
        <f>SUM(K106:M106)</f>
        <v>0</v>
      </c>
      <c r="O106" s="69">
        <f>+โครงการ3!O14</f>
        <v>0</v>
      </c>
      <c r="P106" s="69">
        <f>+โครงการ3!P14</f>
        <v>0</v>
      </c>
      <c r="Q106" s="69">
        <f>+โครงการ3!Q14</f>
        <v>0</v>
      </c>
      <c r="R106" s="18">
        <f>SUM(O106:Q106)</f>
        <v>0</v>
      </c>
    </row>
    <row r="107" spans="1:19" ht="19.5" customHeight="1" x14ac:dyDescent="0.55000000000000004">
      <c r="A107" s="17" t="s">
        <v>34</v>
      </c>
      <c r="B107" s="18">
        <f>SUM(F107+J107+N107+R107)</f>
        <v>0</v>
      </c>
      <c r="C107" s="69">
        <f>+โครงการ3!C15</f>
        <v>0</v>
      </c>
      <c r="D107" s="69">
        <f>+โครงการ3!D15</f>
        <v>0</v>
      </c>
      <c r="E107" s="69">
        <f>+โครงการ3!E15</f>
        <v>0</v>
      </c>
      <c r="F107" s="18">
        <f>SUM(C107:E107)</f>
        <v>0</v>
      </c>
      <c r="G107" s="69">
        <f>+โครงการ3!G15</f>
        <v>0</v>
      </c>
      <c r="H107" s="69">
        <f>+โครงการ3!H15</f>
        <v>0</v>
      </c>
      <c r="I107" s="69">
        <f>+โครงการ3!I15</f>
        <v>0</v>
      </c>
      <c r="J107" s="18">
        <f>SUM(G107:I107)</f>
        <v>0</v>
      </c>
      <c r="K107" s="69">
        <f>+โครงการ3!K15</f>
        <v>0</v>
      </c>
      <c r="L107" s="69">
        <f>+โครงการ3!L15</f>
        <v>0</v>
      </c>
      <c r="M107" s="69">
        <f>+โครงการ3!M15</f>
        <v>0</v>
      </c>
      <c r="N107" s="18">
        <f>SUM(K107:M107)</f>
        <v>0</v>
      </c>
      <c r="O107" s="69">
        <f>+โครงการ3!O15</f>
        <v>0</v>
      </c>
      <c r="P107" s="69">
        <f>+โครงการ3!P15</f>
        <v>0</v>
      </c>
      <c r="Q107" s="69">
        <f>+โครงการ3!Q15</f>
        <v>0</v>
      </c>
      <c r="R107" s="18">
        <f>SUM(O107:Q107)</f>
        <v>0</v>
      </c>
      <c r="S107" s="9"/>
    </row>
    <row r="108" spans="1:19" s="40" customFormat="1" ht="19.5" customHeight="1" x14ac:dyDescent="0.55000000000000004">
      <c r="A108" s="34" t="s">
        <v>35</v>
      </c>
      <c r="B108" s="18">
        <f>SUM(F108+J108+N108+R108)</f>
        <v>572000</v>
      </c>
      <c r="C108" s="69">
        <f>+โครงการ3!C16</f>
        <v>0</v>
      </c>
      <c r="D108" s="69">
        <f>+โครงการ3!D16</f>
        <v>0</v>
      </c>
      <c r="E108" s="69">
        <f>+โครงการ3!E16</f>
        <v>0</v>
      </c>
      <c r="F108" s="18">
        <f>SUM(C108:E108)</f>
        <v>0</v>
      </c>
      <c r="G108" s="69">
        <f>+โครงการ3!G16</f>
        <v>0</v>
      </c>
      <c r="H108" s="69">
        <f>+โครงการ3!H16</f>
        <v>0</v>
      </c>
      <c r="I108" s="69">
        <f>+โครงการ3!I16</f>
        <v>408300</v>
      </c>
      <c r="J108" s="18">
        <f>SUM(G108:I108)</f>
        <v>408300</v>
      </c>
      <c r="K108" s="69">
        <f>+โครงการ3!K16</f>
        <v>163700</v>
      </c>
      <c r="L108" s="69">
        <f>+โครงการ3!L16</f>
        <v>0</v>
      </c>
      <c r="M108" s="69">
        <f>+โครงการ3!M16</f>
        <v>0</v>
      </c>
      <c r="N108" s="18">
        <f>SUM(K108:M108)</f>
        <v>163700</v>
      </c>
      <c r="O108" s="69">
        <f>+โครงการ3!O16</f>
        <v>0</v>
      </c>
      <c r="P108" s="69">
        <f>+โครงการ3!P16</f>
        <v>0</v>
      </c>
      <c r="Q108" s="69">
        <f>+โครงการ3!Q16</f>
        <v>0</v>
      </c>
      <c r="R108" s="18">
        <f>SUM(O108:Q108)</f>
        <v>0</v>
      </c>
    </row>
    <row r="109" spans="1:19" ht="19.5" customHeight="1" x14ac:dyDescent="0.55000000000000004">
      <c r="A109" s="17" t="s">
        <v>36</v>
      </c>
      <c r="B109" s="18">
        <f>SUM(F109+J109+N109+R109)</f>
        <v>108500</v>
      </c>
      <c r="C109" s="69">
        <f>+โครงการ3!C17</f>
        <v>0</v>
      </c>
      <c r="D109" s="69">
        <f>+โครงการ3!D17</f>
        <v>0</v>
      </c>
      <c r="E109" s="69">
        <f>+โครงการ3!E17</f>
        <v>0</v>
      </c>
      <c r="F109" s="18">
        <f>SUM(C109:E109)</f>
        <v>0</v>
      </c>
      <c r="G109" s="69">
        <f>+โครงการ3!G17</f>
        <v>0</v>
      </c>
      <c r="H109" s="69">
        <f>+โครงการ3!H17</f>
        <v>0</v>
      </c>
      <c r="I109" s="69">
        <f>+โครงการ3!I17</f>
        <v>0</v>
      </c>
      <c r="J109" s="18">
        <f>SUM(G109:I109)</f>
        <v>0</v>
      </c>
      <c r="K109" s="69">
        <f>+โครงการ3!K17</f>
        <v>0</v>
      </c>
      <c r="L109" s="69">
        <f>+โครงการ3!L17</f>
        <v>0</v>
      </c>
      <c r="M109" s="69">
        <f>+โครงการ3!M17</f>
        <v>40500</v>
      </c>
      <c r="N109" s="18">
        <f>SUM(K109:M109)</f>
        <v>40500</v>
      </c>
      <c r="O109" s="69">
        <f>+โครงการ3!O17</f>
        <v>68000</v>
      </c>
      <c r="P109" s="69">
        <f>+โครงการ3!P17</f>
        <v>0</v>
      </c>
      <c r="Q109" s="69">
        <f>+โครงการ3!Q17</f>
        <v>0</v>
      </c>
      <c r="R109" s="18">
        <f>SUM(O109:Q109)</f>
        <v>68000</v>
      </c>
      <c r="S109" s="9"/>
    </row>
    <row r="110" spans="1:19" s="40" customFormat="1" ht="19.5" customHeight="1" x14ac:dyDescent="0.55000000000000004">
      <c r="A110" s="35" t="s">
        <v>37</v>
      </c>
      <c r="B110" s="16">
        <f t="shared" ref="B110:R110" si="53">SUM(B111:B116)</f>
        <v>669500</v>
      </c>
      <c r="C110" s="18">
        <f t="shared" si="53"/>
        <v>0</v>
      </c>
      <c r="D110" s="18">
        <f t="shared" si="53"/>
        <v>0</v>
      </c>
      <c r="E110" s="18">
        <f t="shared" si="53"/>
        <v>0</v>
      </c>
      <c r="F110" s="18">
        <f t="shared" si="53"/>
        <v>0</v>
      </c>
      <c r="G110" s="16">
        <f t="shared" si="53"/>
        <v>0</v>
      </c>
      <c r="H110" s="16">
        <f t="shared" si="53"/>
        <v>207500</v>
      </c>
      <c r="I110" s="16">
        <f t="shared" si="53"/>
        <v>194200</v>
      </c>
      <c r="J110" s="16">
        <f t="shared" si="53"/>
        <v>401700</v>
      </c>
      <c r="K110" s="16">
        <f t="shared" si="53"/>
        <v>86200</v>
      </c>
      <c r="L110" s="16">
        <f t="shared" si="53"/>
        <v>78600</v>
      </c>
      <c r="M110" s="16">
        <f t="shared" si="53"/>
        <v>36000</v>
      </c>
      <c r="N110" s="16">
        <f t="shared" si="53"/>
        <v>200800</v>
      </c>
      <c r="O110" s="16">
        <f t="shared" si="53"/>
        <v>40300</v>
      </c>
      <c r="P110" s="16">
        <f t="shared" si="53"/>
        <v>26700</v>
      </c>
      <c r="Q110" s="16">
        <f t="shared" si="53"/>
        <v>0</v>
      </c>
      <c r="R110" s="16">
        <f t="shared" si="53"/>
        <v>67000</v>
      </c>
    </row>
    <row r="111" spans="1:19" s="40" customFormat="1" ht="19.5" customHeight="1" x14ac:dyDescent="0.55000000000000004">
      <c r="A111" s="34" t="s">
        <v>38</v>
      </c>
      <c r="B111" s="18">
        <f t="shared" ref="B111:B116" si="54">SUM(F111+J111+N111+R111)</f>
        <v>22200</v>
      </c>
      <c r="C111" s="69">
        <f>+โครงการ3!C19</f>
        <v>0</v>
      </c>
      <c r="D111" s="69">
        <f>+โครงการ3!D19</f>
        <v>0</v>
      </c>
      <c r="E111" s="69">
        <f>+โครงการ3!E19</f>
        <v>0</v>
      </c>
      <c r="F111" s="18">
        <f t="shared" ref="F111:F116" si="55">SUM(C111:E111)</f>
        <v>0</v>
      </c>
      <c r="G111" s="69">
        <f>+โครงการ3!G19</f>
        <v>0</v>
      </c>
      <c r="H111" s="69">
        <f>+โครงการ3!H19</f>
        <v>13300</v>
      </c>
      <c r="I111" s="69">
        <f>+โครงการ3!I19</f>
        <v>0</v>
      </c>
      <c r="J111" s="18">
        <f t="shared" ref="J111:J116" si="56">SUM(G111:I111)</f>
        <v>13300</v>
      </c>
      <c r="K111" s="69">
        <f>+โครงการ3!K19</f>
        <v>6600</v>
      </c>
      <c r="L111" s="69">
        <f>+โครงการ3!L19</f>
        <v>0</v>
      </c>
      <c r="M111" s="69">
        <f>+โครงการ3!M19</f>
        <v>0</v>
      </c>
      <c r="N111" s="18">
        <f t="shared" ref="N111:N116" si="57">SUM(K111:M111)</f>
        <v>6600</v>
      </c>
      <c r="O111" s="69">
        <f>+โครงการ3!O19</f>
        <v>2300</v>
      </c>
      <c r="P111" s="69">
        <f>+โครงการ3!P19</f>
        <v>0</v>
      </c>
      <c r="Q111" s="69">
        <f>+โครงการ3!Q19</f>
        <v>0</v>
      </c>
      <c r="R111" s="18">
        <f t="shared" ref="R111:R116" si="58">SUM(O111:Q111)</f>
        <v>2300</v>
      </c>
    </row>
    <row r="112" spans="1:19" s="40" customFormat="1" ht="19.5" customHeight="1" x14ac:dyDescent="0.55000000000000004">
      <c r="A112" s="34" t="s">
        <v>39</v>
      </c>
      <c r="B112" s="18">
        <f t="shared" si="54"/>
        <v>0</v>
      </c>
      <c r="C112" s="69">
        <f>+โครงการ3!C20</f>
        <v>0</v>
      </c>
      <c r="D112" s="69">
        <f>+โครงการ3!D20</f>
        <v>0</v>
      </c>
      <c r="E112" s="69">
        <f>+โครงการ3!E20</f>
        <v>0</v>
      </c>
      <c r="F112" s="18">
        <f t="shared" si="55"/>
        <v>0</v>
      </c>
      <c r="G112" s="69">
        <f>+โครงการ3!G20</f>
        <v>0</v>
      </c>
      <c r="H112" s="69">
        <f>+โครงการ3!H20</f>
        <v>0</v>
      </c>
      <c r="I112" s="69">
        <f>+โครงการ3!I20</f>
        <v>0</v>
      </c>
      <c r="J112" s="18">
        <f t="shared" si="56"/>
        <v>0</v>
      </c>
      <c r="K112" s="69">
        <f>+โครงการ3!K20</f>
        <v>0</v>
      </c>
      <c r="L112" s="69">
        <f>+โครงการ3!L20</f>
        <v>0</v>
      </c>
      <c r="M112" s="69">
        <f>+โครงการ3!M20</f>
        <v>0</v>
      </c>
      <c r="N112" s="18">
        <f t="shared" si="57"/>
        <v>0</v>
      </c>
      <c r="O112" s="69">
        <f>+โครงการ3!O20</f>
        <v>0</v>
      </c>
      <c r="P112" s="69">
        <f>+โครงการ3!P20</f>
        <v>0</v>
      </c>
      <c r="Q112" s="69">
        <f>+โครงการ3!Q20</f>
        <v>0</v>
      </c>
      <c r="R112" s="18">
        <f t="shared" si="58"/>
        <v>0</v>
      </c>
    </row>
    <row r="113" spans="1:23" s="40" customFormat="1" ht="19.5" customHeight="1" x14ac:dyDescent="0.55000000000000004">
      <c r="A113" s="34" t="s">
        <v>40</v>
      </c>
      <c r="B113" s="18">
        <f t="shared" si="54"/>
        <v>0</v>
      </c>
      <c r="C113" s="69">
        <f>+โครงการ3!C21</f>
        <v>0</v>
      </c>
      <c r="D113" s="69">
        <f>+โครงการ3!D21</f>
        <v>0</v>
      </c>
      <c r="E113" s="69">
        <f>+โครงการ3!E21</f>
        <v>0</v>
      </c>
      <c r="F113" s="18">
        <f t="shared" si="55"/>
        <v>0</v>
      </c>
      <c r="G113" s="69">
        <f>+โครงการ3!G21</f>
        <v>0</v>
      </c>
      <c r="H113" s="69">
        <f>+โครงการ3!H21</f>
        <v>0</v>
      </c>
      <c r="I113" s="69">
        <f>+โครงการ3!I21</f>
        <v>0</v>
      </c>
      <c r="J113" s="18">
        <f t="shared" si="56"/>
        <v>0</v>
      </c>
      <c r="K113" s="69">
        <f>+โครงการ3!K21</f>
        <v>0</v>
      </c>
      <c r="L113" s="69">
        <f>+โครงการ3!L21</f>
        <v>0</v>
      </c>
      <c r="M113" s="69">
        <f>+โครงการ3!M21</f>
        <v>0</v>
      </c>
      <c r="N113" s="18">
        <f t="shared" si="57"/>
        <v>0</v>
      </c>
      <c r="O113" s="69">
        <f>+โครงการ3!O21</f>
        <v>0</v>
      </c>
      <c r="P113" s="69">
        <f>+โครงการ3!P21</f>
        <v>0</v>
      </c>
      <c r="Q113" s="69">
        <f>+โครงการ3!Q21</f>
        <v>0</v>
      </c>
      <c r="R113" s="18">
        <f t="shared" si="58"/>
        <v>0</v>
      </c>
    </row>
    <row r="114" spans="1:23" s="40" customFormat="1" ht="19.5" customHeight="1" x14ac:dyDescent="0.55000000000000004">
      <c r="A114" s="34" t="s">
        <v>41</v>
      </c>
      <c r="B114" s="18">
        <f t="shared" si="54"/>
        <v>217300</v>
      </c>
      <c r="C114" s="69">
        <f>+โครงการ3!C22</f>
        <v>0</v>
      </c>
      <c r="D114" s="69">
        <f>+โครงการ3!D22</f>
        <v>0</v>
      </c>
      <c r="E114" s="69">
        <f>+โครงการ3!E22</f>
        <v>0</v>
      </c>
      <c r="F114" s="18">
        <f t="shared" si="55"/>
        <v>0</v>
      </c>
      <c r="G114" s="69">
        <f>+โครงการ3!G22</f>
        <v>0</v>
      </c>
      <c r="H114" s="69">
        <f>+โครงการ3!H22</f>
        <v>65200</v>
      </c>
      <c r="I114" s="69">
        <f>+โครงการ3!I22</f>
        <v>65200</v>
      </c>
      <c r="J114" s="18">
        <f t="shared" si="56"/>
        <v>130400</v>
      </c>
      <c r="K114" s="69">
        <f>+โครงการ3!K22</f>
        <v>32600</v>
      </c>
      <c r="L114" s="69">
        <f>+โครงการ3!L22</f>
        <v>32600</v>
      </c>
      <c r="M114" s="69">
        <f>+โครงการ3!M22</f>
        <v>0</v>
      </c>
      <c r="N114" s="18">
        <f t="shared" si="57"/>
        <v>65200</v>
      </c>
      <c r="O114" s="69">
        <f>+โครงการ3!O22</f>
        <v>10000</v>
      </c>
      <c r="P114" s="69">
        <f>+โครงการ3!P22</f>
        <v>11700</v>
      </c>
      <c r="Q114" s="69">
        <f>+โครงการ3!Q22</f>
        <v>0</v>
      </c>
      <c r="R114" s="18">
        <f t="shared" si="58"/>
        <v>21700</v>
      </c>
    </row>
    <row r="115" spans="1:23" s="40" customFormat="1" ht="19.5" customHeight="1" x14ac:dyDescent="0.55000000000000004">
      <c r="A115" s="34" t="s">
        <v>42</v>
      </c>
      <c r="B115" s="18">
        <f>SUM(F115+J115+N115+R115)</f>
        <v>70000</v>
      </c>
      <c r="C115" s="69">
        <f>+โครงการ3!C23</f>
        <v>0</v>
      </c>
      <c r="D115" s="69">
        <f>+โครงการ3!D23</f>
        <v>0</v>
      </c>
      <c r="E115" s="69">
        <f>+โครงการ3!E23</f>
        <v>0</v>
      </c>
      <c r="F115" s="18">
        <f t="shared" si="55"/>
        <v>0</v>
      </c>
      <c r="G115" s="69">
        <f>+โครงการ3!G23</f>
        <v>0</v>
      </c>
      <c r="H115" s="69">
        <f>+โครงการ3!H23</f>
        <v>21000</v>
      </c>
      <c r="I115" s="69">
        <f>+โครงการ3!I23</f>
        <v>21000</v>
      </c>
      <c r="J115" s="18">
        <f t="shared" si="56"/>
        <v>42000</v>
      </c>
      <c r="K115" s="69">
        <f>+โครงการ3!K23</f>
        <v>11000</v>
      </c>
      <c r="L115" s="69">
        <f>+โครงการ3!L23</f>
        <v>10000</v>
      </c>
      <c r="M115" s="69">
        <f>+โครงการ3!M23</f>
        <v>0</v>
      </c>
      <c r="N115" s="18">
        <f t="shared" si="57"/>
        <v>21000</v>
      </c>
      <c r="O115" s="69">
        <f>+โครงการ3!O23</f>
        <v>4000</v>
      </c>
      <c r="P115" s="69">
        <f>+โครงการ3!P23</f>
        <v>3000</v>
      </c>
      <c r="Q115" s="69">
        <f>+โครงการ3!Q23</f>
        <v>0</v>
      </c>
      <c r="R115" s="18">
        <f t="shared" si="58"/>
        <v>7000</v>
      </c>
    </row>
    <row r="116" spans="1:23" s="40" customFormat="1" ht="19.5" customHeight="1" x14ac:dyDescent="0.55000000000000004">
      <c r="A116" s="34" t="s">
        <v>43</v>
      </c>
      <c r="B116" s="18">
        <f t="shared" si="54"/>
        <v>360000</v>
      </c>
      <c r="C116" s="69">
        <f>+โครงการ3!C24</f>
        <v>0</v>
      </c>
      <c r="D116" s="69">
        <f>+โครงการ3!D24</f>
        <v>0</v>
      </c>
      <c r="E116" s="69">
        <f>+โครงการ3!E24</f>
        <v>0</v>
      </c>
      <c r="F116" s="18">
        <f t="shared" si="55"/>
        <v>0</v>
      </c>
      <c r="G116" s="69">
        <f>+โครงการ3!G24</f>
        <v>0</v>
      </c>
      <c r="H116" s="69">
        <f>+โครงการ3!H24</f>
        <v>108000</v>
      </c>
      <c r="I116" s="69">
        <f>+โครงการ3!I24</f>
        <v>108000</v>
      </c>
      <c r="J116" s="18">
        <f t="shared" si="56"/>
        <v>216000</v>
      </c>
      <c r="K116" s="69">
        <f>+โครงการ3!K24</f>
        <v>36000</v>
      </c>
      <c r="L116" s="69">
        <f>+โครงการ3!L24</f>
        <v>36000</v>
      </c>
      <c r="M116" s="69">
        <f>+โครงการ3!M24</f>
        <v>36000</v>
      </c>
      <c r="N116" s="18">
        <f t="shared" si="57"/>
        <v>108000</v>
      </c>
      <c r="O116" s="69">
        <f>+โครงการ3!O24</f>
        <v>24000</v>
      </c>
      <c r="P116" s="69">
        <f>+โครงการ3!P24</f>
        <v>12000</v>
      </c>
      <c r="Q116" s="69">
        <f>+โครงการ3!Q24</f>
        <v>0</v>
      </c>
      <c r="R116" s="18">
        <f t="shared" si="58"/>
        <v>36000</v>
      </c>
    </row>
    <row r="117" spans="1:23" s="40" customFormat="1" ht="19.5" customHeight="1" x14ac:dyDescent="0.55000000000000004">
      <c r="A117" s="21" t="s">
        <v>44</v>
      </c>
      <c r="B117" s="16">
        <f t="shared" ref="B117:R117" si="59">SUM(B118:B118)</f>
        <v>0</v>
      </c>
      <c r="C117" s="16">
        <f t="shared" si="59"/>
        <v>0</v>
      </c>
      <c r="D117" s="16">
        <f t="shared" si="59"/>
        <v>0</v>
      </c>
      <c r="E117" s="16">
        <f t="shared" si="59"/>
        <v>0</v>
      </c>
      <c r="F117" s="16">
        <f t="shared" si="59"/>
        <v>0</v>
      </c>
      <c r="G117" s="16">
        <f t="shared" si="59"/>
        <v>0</v>
      </c>
      <c r="H117" s="16">
        <f t="shared" si="59"/>
        <v>0</v>
      </c>
      <c r="I117" s="16">
        <f t="shared" si="59"/>
        <v>0</v>
      </c>
      <c r="J117" s="16">
        <f t="shared" si="59"/>
        <v>0</v>
      </c>
      <c r="K117" s="16">
        <f t="shared" si="59"/>
        <v>0</v>
      </c>
      <c r="L117" s="16">
        <f t="shared" si="59"/>
        <v>0</v>
      </c>
      <c r="M117" s="16">
        <f t="shared" si="59"/>
        <v>0</v>
      </c>
      <c r="N117" s="16">
        <f t="shared" si="59"/>
        <v>0</v>
      </c>
      <c r="O117" s="16">
        <f t="shared" si="59"/>
        <v>0</v>
      </c>
      <c r="P117" s="16">
        <f t="shared" si="59"/>
        <v>0</v>
      </c>
      <c r="Q117" s="16">
        <f t="shared" si="59"/>
        <v>0</v>
      </c>
      <c r="R117" s="16">
        <f t="shared" si="59"/>
        <v>0</v>
      </c>
    </row>
    <row r="118" spans="1:23" s="40" customFormat="1" ht="19.5" customHeight="1" x14ac:dyDescent="0.55000000000000004">
      <c r="A118" s="22" t="s">
        <v>45</v>
      </c>
      <c r="B118" s="23">
        <f>SUM(F118+J118+N118+R118)</f>
        <v>0</v>
      </c>
      <c r="C118" s="71">
        <f>+โครงการ3!C26</f>
        <v>0</v>
      </c>
      <c r="D118" s="71">
        <f>+โครงการ3!D26</f>
        <v>0</v>
      </c>
      <c r="E118" s="71">
        <f>+โครงการ3!E26</f>
        <v>0</v>
      </c>
      <c r="F118" s="23">
        <f>SUM(C118:E118)</f>
        <v>0</v>
      </c>
      <c r="G118" s="71">
        <f>+โครงการ3!G26</f>
        <v>0</v>
      </c>
      <c r="H118" s="71">
        <f>+โครงการ3!H26</f>
        <v>0</v>
      </c>
      <c r="I118" s="71">
        <f>+โครงการ3!I26</f>
        <v>0</v>
      </c>
      <c r="J118" s="23">
        <f>SUM(G118:I118)</f>
        <v>0</v>
      </c>
      <c r="K118" s="71">
        <f>+โครงการ3!K26</f>
        <v>0</v>
      </c>
      <c r="L118" s="71">
        <f>+โครงการ3!L26</f>
        <v>0</v>
      </c>
      <c r="M118" s="71">
        <f>+โครงการ3!M26</f>
        <v>0</v>
      </c>
      <c r="N118" s="23">
        <f>SUM(K118:M118)</f>
        <v>0</v>
      </c>
      <c r="O118" s="71">
        <f>+โครงการ3!O26</f>
        <v>0</v>
      </c>
      <c r="P118" s="71">
        <f>+โครงการ3!P26</f>
        <v>0</v>
      </c>
      <c r="Q118" s="71">
        <f>+โครงการ3!Q26</f>
        <v>0</v>
      </c>
      <c r="R118" s="23">
        <f>SUM(O118:Q118)</f>
        <v>0</v>
      </c>
    </row>
    <row r="119" spans="1:23" ht="24.95" customHeight="1" x14ac:dyDescent="0.55000000000000004">
      <c r="A119" s="6" t="s">
        <v>69</v>
      </c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8"/>
      <c r="T119" s="8"/>
      <c r="U119" s="8"/>
      <c r="V119" s="8"/>
      <c r="W119" s="9"/>
    </row>
    <row r="120" spans="1:23" x14ac:dyDescent="0.55000000000000004">
      <c r="A120" s="146" t="s">
        <v>4</v>
      </c>
      <c r="B120" s="148" t="s">
        <v>5</v>
      </c>
      <c r="C120" s="143" t="s">
        <v>6</v>
      </c>
      <c r="D120" s="144"/>
      <c r="E120" s="145"/>
      <c r="F120" s="141" t="s">
        <v>7</v>
      </c>
      <c r="G120" s="143" t="s">
        <v>8</v>
      </c>
      <c r="H120" s="144"/>
      <c r="I120" s="145"/>
      <c r="J120" s="141" t="s">
        <v>9</v>
      </c>
      <c r="K120" s="143" t="s">
        <v>10</v>
      </c>
      <c r="L120" s="144"/>
      <c r="M120" s="145"/>
      <c r="N120" s="141" t="s">
        <v>11</v>
      </c>
      <c r="O120" s="143" t="s">
        <v>12</v>
      </c>
      <c r="P120" s="144"/>
      <c r="Q120" s="145"/>
      <c r="R120" s="141" t="s">
        <v>13</v>
      </c>
      <c r="S120" s="10"/>
    </row>
    <row r="121" spans="1:23" x14ac:dyDescent="0.55000000000000004">
      <c r="A121" s="147"/>
      <c r="B121" s="149"/>
      <c r="C121" s="11" t="s">
        <v>14</v>
      </c>
      <c r="D121" s="11" t="s">
        <v>15</v>
      </c>
      <c r="E121" s="11" t="s">
        <v>16</v>
      </c>
      <c r="F121" s="142"/>
      <c r="G121" s="11" t="s">
        <v>17</v>
      </c>
      <c r="H121" s="11" t="s">
        <v>18</v>
      </c>
      <c r="I121" s="11" t="s">
        <v>19</v>
      </c>
      <c r="J121" s="142"/>
      <c r="K121" s="11" t="s">
        <v>20</v>
      </c>
      <c r="L121" s="11" t="s">
        <v>21</v>
      </c>
      <c r="M121" s="11" t="s">
        <v>22</v>
      </c>
      <c r="N121" s="142"/>
      <c r="O121" s="11" t="s">
        <v>23</v>
      </c>
      <c r="P121" s="11" t="s">
        <v>24</v>
      </c>
      <c r="Q121" s="11" t="s">
        <v>25</v>
      </c>
      <c r="R121" s="142"/>
      <c r="S121" s="12"/>
    </row>
    <row r="122" spans="1:23" ht="19.5" customHeight="1" x14ac:dyDescent="0.55000000000000004">
      <c r="A122" s="13" t="s">
        <v>26</v>
      </c>
      <c r="B122" s="14">
        <f>SUM(B123+B140)</f>
        <v>415900</v>
      </c>
      <c r="C122" s="14">
        <f t="shared" ref="C122:R122" si="60">SUM(C123+C140)</f>
        <v>0</v>
      </c>
      <c r="D122" s="14">
        <f t="shared" si="60"/>
        <v>0</v>
      </c>
      <c r="E122" s="14">
        <f t="shared" si="60"/>
        <v>0</v>
      </c>
      <c r="F122" s="14">
        <f t="shared" si="60"/>
        <v>0</v>
      </c>
      <c r="G122" s="14">
        <f t="shared" si="60"/>
        <v>0</v>
      </c>
      <c r="H122" s="14">
        <f t="shared" si="60"/>
        <v>242100</v>
      </c>
      <c r="I122" s="14">
        <f t="shared" si="60"/>
        <v>0</v>
      </c>
      <c r="J122" s="14">
        <f t="shared" si="60"/>
        <v>242100</v>
      </c>
      <c r="K122" s="14">
        <f t="shared" si="60"/>
        <v>126100</v>
      </c>
      <c r="L122" s="14">
        <f t="shared" si="60"/>
        <v>0</v>
      </c>
      <c r="M122" s="14">
        <f t="shared" si="60"/>
        <v>0</v>
      </c>
      <c r="N122" s="14">
        <f t="shared" si="60"/>
        <v>126100</v>
      </c>
      <c r="O122" s="14">
        <f t="shared" si="60"/>
        <v>47700</v>
      </c>
      <c r="P122" s="14">
        <f t="shared" si="60"/>
        <v>0</v>
      </c>
      <c r="Q122" s="14">
        <f t="shared" si="60"/>
        <v>0</v>
      </c>
      <c r="R122" s="14">
        <f t="shared" si="60"/>
        <v>47700</v>
      </c>
      <c r="S122" s="9"/>
    </row>
    <row r="123" spans="1:23" ht="19.5" customHeight="1" x14ac:dyDescent="0.55000000000000004">
      <c r="A123" s="15" t="s">
        <v>27</v>
      </c>
      <c r="B123" s="16">
        <f>SUM(B124)</f>
        <v>415900</v>
      </c>
      <c r="C123" s="16">
        <f t="shared" ref="C123:R123" si="61">SUM(C124)</f>
        <v>0</v>
      </c>
      <c r="D123" s="16">
        <f t="shared" si="61"/>
        <v>0</v>
      </c>
      <c r="E123" s="16">
        <f t="shared" si="61"/>
        <v>0</v>
      </c>
      <c r="F123" s="16">
        <f t="shared" si="61"/>
        <v>0</v>
      </c>
      <c r="G123" s="16">
        <f t="shared" si="61"/>
        <v>0</v>
      </c>
      <c r="H123" s="16">
        <f t="shared" si="61"/>
        <v>242100</v>
      </c>
      <c r="I123" s="16">
        <f t="shared" si="61"/>
        <v>0</v>
      </c>
      <c r="J123" s="16">
        <f t="shared" si="61"/>
        <v>242100</v>
      </c>
      <c r="K123" s="16">
        <f t="shared" si="61"/>
        <v>126100</v>
      </c>
      <c r="L123" s="16">
        <f t="shared" si="61"/>
        <v>0</v>
      </c>
      <c r="M123" s="16">
        <f t="shared" si="61"/>
        <v>0</v>
      </c>
      <c r="N123" s="16">
        <f t="shared" si="61"/>
        <v>126100</v>
      </c>
      <c r="O123" s="16">
        <f t="shared" si="61"/>
        <v>47700</v>
      </c>
      <c r="P123" s="16">
        <f t="shared" si="61"/>
        <v>0</v>
      </c>
      <c r="Q123" s="16">
        <f t="shared" si="61"/>
        <v>0</v>
      </c>
      <c r="R123" s="16">
        <f t="shared" si="61"/>
        <v>47700</v>
      </c>
      <c r="S123" s="9"/>
    </row>
    <row r="124" spans="1:23" ht="19.5" customHeight="1" x14ac:dyDescent="0.55000000000000004">
      <c r="A124" s="17" t="s">
        <v>28</v>
      </c>
      <c r="B124" s="18">
        <f t="shared" ref="B124:R124" si="62">SUM(B125+B127+B133)</f>
        <v>415900</v>
      </c>
      <c r="C124" s="18">
        <f t="shared" si="62"/>
        <v>0</v>
      </c>
      <c r="D124" s="18">
        <f t="shared" si="62"/>
        <v>0</v>
      </c>
      <c r="E124" s="18">
        <f t="shared" si="62"/>
        <v>0</v>
      </c>
      <c r="F124" s="18">
        <f t="shared" si="62"/>
        <v>0</v>
      </c>
      <c r="G124" s="18">
        <f t="shared" si="62"/>
        <v>0</v>
      </c>
      <c r="H124" s="18">
        <f t="shared" si="62"/>
        <v>242100</v>
      </c>
      <c r="I124" s="18">
        <f t="shared" si="62"/>
        <v>0</v>
      </c>
      <c r="J124" s="18">
        <f t="shared" si="62"/>
        <v>242100</v>
      </c>
      <c r="K124" s="18">
        <f t="shared" si="62"/>
        <v>126100</v>
      </c>
      <c r="L124" s="18">
        <f t="shared" si="62"/>
        <v>0</v>
      </c>
      <c r="M124" s="18">
        <f t="shared" si="62"/>
        <v>0</v>
      </c>
      <c r="N124" s="18">
        <f t="shared" si="62"/>
        <v>126100</v>
      </c>
      <c r="O124" s="18">
        <f t="shared" si="62"/>
        <v>47700</v>
      </c>
      <c r="P124" s="18">
        <f t="shared" si="62"/>
        <v>0</v>
      </c>
      <c r="Q124" s="18">
        <f t="shared" si="62"/>
        <v>0</v>
      </c>
      <c r="R124" s="18">
        <f t="shared" si="62"/>
        <v>47700</v>
      </c>
      <c r="S124" s="9"/>
    </row>
    <row r="125" spans="1:23" ht="19.5" customHeight="1" x14ac:dyDescent="0.55000000000000004">
      <c r="A125" s="19" t="s">
        <v>29</v>
      </c>
      <c r="B125" s="18">
        <f t="shared" ref="B125:R125" si="63">SUM(B126:B126)</f>
        <v>0</v>
      </c>
      <c r="C125" s="18">
        <f t="shared" si="63"/>
        <v>0</v>
      </c>
      <c r="D125" s="18">
        <f t="shared" si="63"/>
        <v>0</v>
      </c>
      <c r="E125" s="18">
        <f t="shared" si="63"/>
        <v>0</v>
      </c>
      <c r="F125" s="18">
        <f t="shared" si="63"/>
        <v>0</v>
      </c>
      <c r="G125" s="18">
        <f t="shared" si="63"/>
        <v>0</v>
      </c>
      <c r="H125" s="18">
        <f t="shared" si="63"/>
        <v>0</v>
      </c>
      <c r="I125" s="18">
        <f t="shared" si="63"/>
        <v>0</v>
      </c>
      <c r="J125" s="18">
        <f t="shared" si="63"/>
        <v>0</v>
      </c>
      <c r="K125" s="18">
        <f t="shared" si="63"/>
        <v>0</v>
      </c>
      <c r="L125" s="18">
        <f t="shared" si="63"/>
        <v>0</v>
      </c>
      <c r="M125" s="18">
        <f t="shared" si="63"/>
        <v>0</v>
      </c>
      <c r="N125" s="18">
        <f t="shared" si="63"/>
        <v>0</v>
      </c>
      <c r="O125" s="18">
        <f t="shared" si="63"/>
        <v>0</v>
      </c>
      <c r="P125" s="18">
        <f t="shared" si="63"/>
        <v>0</v>
      </c>
      <c r="Q125" s="18">
        <f t="shared" si="63"/>
        <v>0</v>
      </c>
      <c r="R125" s="18">
        <f t="shared" si="63"/>
        <v>0</v>
      </c>
      <c r="S125" s="9"/>
    </row>
    <row r="126" spans="1:23" ht="19.5" customHeight="1" x14ac:dyDescent="0.55000000000000004">
      <c r="A126" s="17" t="s">
        <v>30</v>
      </c>
      <c r="B126" s="18">
        <f>SUM(F126+J126+N126+R126)</f>
        <v>0</v>
      </c>
      <c r="C126" s="69">
        <f>+โครงการ1!C34</f>
        <v>0</v>
      </c>
      <c r="D126" s="69">
        <f>+โครงการ1!D34</f>
        <v>0</v>
      </c>
      <c r="E126" s="69">
        <f>+โครงการ1!E34</f>
        <v>0</v>
      </c>
      <c r="F126" s="18">
        <f>SUM(C126:E126)</f>
        <v>0</v>
      </c>
      <c r="G126" s="69">
        <f>+โครงการ1!G34</f>
        <v>0</v>
      </c>
      <c r="H126" s="69">
        <f>+โครงการ1!H34</f>
        <v>0</v>
      </c>
      <c r="I126" s="69">
        <f>+โครงการ1!I34</f>
        <v>0</v>
      </c>
      <c r="J126" s="18">
        <f>SUM(G126:I126)</f>
        <v>0</v>
      </c>
      <c r="K126" s="69">
        <f>+โครงการ1!K34</f>
        <v>0</v>
      </c>
      <c r="L126" s="69">
        <f>+โครงการ1!L34</f>
        <v>0</v>
      </c>
      <c r="M126" s="69">
        <f>+โครงการ1!M34</f>
        <v>0</v>
      </c>
      <c r="N126" s="18">
        <f>SUM(K126:M126)</f>
        <v>0</v>
      </c>
      <c r="O126" s="69">
        <f>+โครงการ1!O34</f>
        <v>0</v>
      </c>
      <c r="P126" s="69">
        <f>+โครงการ1!P34</f>
        <v>0</v>
      </c>
      <c r="Q126" s="69">
        <f>+โครงการ1!Q34</f>
        <v>0</v>
      </c>
      <c r="R126" s="18">
        <f>SUM(O126:Q126)</f>
        <v>0</v>
      </c>
      <c r="S126" s="9"/>
    </row>
    <row r="127" spans="1:23" ht="19.5" customHeight="1" x14ac:dyDescent="0.55000000000000004">
      <c r="A127" s="19" t="s">
        <v>31</v>
      </c>
      <c r="B127" s="18">
        <f>SUM(B128:B132)</f>
        <v>204900</v>
      </c>
      <c r="C127" s="18">
        <f t="shared" ref="C127:R127" si="64">SUM(C128:C132)</f>
        <v>0</v>
      </c>
      <c r="D127" s="18">
        <f t="shared" si="64"/>
        <v>0</v>
      </c>
      <c r="E127" s="18">
        <f t="shared" si="64"/>
        <v>0</v>
      </c>
      <c r="F127" s="18">
        <f t="shared" si="64"/>
        <v>0</v>
      </c>
      <c r="G127" s="18">
        <f t="shared" si="64"/>
        <v>0</v>
      </c>
      <c r="H127" s="18">
        <f t="shared" si="64"/>
        <v>123000</v>
      </c>
      <c r="I127" s="18">
        <f t="shared" si="64"/>
        <v>0</v>
      </c>
      <c r="J127" s="18">
        <f t="shared" si="64"/>
        <v>123000</v>
      </c>
      <c r="K127" s="18">
        <f t="shared" si="64"/>
        <v>61500</v>
      </c>
      <c r="L127" s="18">
        <f t="shared" si="64"/>
        <v>0</v>
      </c>
      <c r="M127" s="18">
        <f t="shared" si="64"/>
        <v>0</v>
      </c>
      <c r="N127" s="18">
        <f t="shared" si="64"/>
        <v>61500</v>
      </c>
      <c r="O127" s="18">
        <f t="shared" si="64"/>
        <v>20400</v>
      </c>
      <c r="P127" s="18">
        <f t="shared" si="64"/>
        <v>0</v>
      </c>
      <c r="Q127" s="18">
        <f t="shared" si="64"/>
        <v>0</v>
      </c>
      <c r="R127" s="18">
        <f t="shared" si="64"/>
        <v>20400</v>
      </c>
      <c r="S127" s="9"/>
    </row>
    <row r="128" spans="1:23" ht="19.5" customHeight="1" x14ac:dyDescent="0.55000000000000004">
      <c r="A128" s="17" t="s">
        <v>32</v>
      </c>
      <c r="B128" s="18">
        <f>SUM(F128+J128+N128+R128)</f>
        <v>19300</v>
      </c>
      <c r="C128" s="69">
        <f>+โครงการ1!C36</f>
        <v>0</v>
      </c>
      <c r="D128" s="69">
        <f>+โครงการ1!D36</f>
        <v>0</v>
      </c>
      <c r="E128" s="69">
        <f>+โครงการ1!E36</f>
        <v>0</v>
      </c>
      <c r="F128" s="18">
        <f>SUM(C128:E128)</f>
        <v>0</v>
      </c>
      <c r="G128" s="69">
        <f>+โครงการ1!G36</f>
        <v>0</v>
      </c>
      <c r="H128" s="69">
        <f>+โครงการ1!H36</f>
        <v>11600</v>
      </c>
      <c r="I128" s="69">
        <f>+โครงการ1!I36</f>
        <v>0</v>
      </c>
      <c r="J128" s="18">
        <f>SUM(G128:I128)</f>
        <v>11600</v>
      </c>
      <c r="K128" s="69">
        <f>+โครงการ1!K36</f>
        <v>5800</v>
      </c>
      <c r="L128" s="69">
        <f>+โครงการ1!L36</f>
        <v>0</v>
      </c>
      <c r="M128" s="69">
        <f>+โครงการ1!M36</f>
        <v>0</v>
      </c>
      <c r="N128" s="18">
        <f>SUM(K128:M128)</f>
        <v>5800</v>
      </c>
      <c r="O128" s="69">
        <f>+โครงการ1!O36</f>
        <v>1900</v>
      </c>
      <c r="P128" s="69">
        <f>+โครงการ1!P36</f>
        <v>0</v>
      </c>
      <c r="Q128" s="69">
        <f>+โครงการ1!Q36</f>
        <v>0</v>
      </c>
      <c r="R128" s="18">
        <f>SUM(O128:Q128)</f>
        <v>1900</v>
      </c>
      <c r="S128" s="9"/>
    </row>
    <row r="129" spans="1:23" ht="19.5" customHeight="1" x14ac:dyDescent="0.55000000000000004">
      <c r="A129" s="17" t="s">
        <v>33</v>
      </c>
      <c r="B129" s="18">
        <f>SUM(F129+J129+N129+R129)</f>
        <v>5600</v>
      </c>
      <c r="C129" s="69">
        <f>+โครงการ1!C37</f>
        <v>0</v>
      </c>
      <c r="D129" s="69">
        <f>+โครงการ1!D37</f>
        <v>0</v>
      </c>
      <c r="E129" s="69">
        <f>+โครงการ1!E37</f>
        <v>0</v>
      </c>
      <c r="F129" s="18">
        <f>SUM(C129:E129)</f>
        <v>0</v>
      </c>
      <c r="G129" s="69">
        <f>+โครงการ1!G37</f>
        <v>0</v>
      </c>
      <c r="H129" s="69">
        <f>+โครงการ1!H37</f>
        <v>3400</v>
      </c>
      <c r="I129" s="69">
        <f>+โครงการ1!I37</f>
        <v>0</v>
      </c>
      <c r="J129" s="18">
        <f>SUM(G129:I129)</f>
        <v>3400</v>
      </c>
      <c r="K129" s="69">
        <f>+โครงการ1!K37</f>
        <v>1700</v>
      </c>
      <c r="L129" s="69">
        <f>+โครงการ1!L37</f>
        <v>0</v>
      </c>
      <c r="M129" s="69">
        <f>+โครงการ1!M37</f>
        <v>0</v>
      </c>
      <c r="N129" s="18">
        <f>SUM(K129:M129)</f>
        <v>1700</v>
      </c>
      <c r="O129" s="69">
        <f>+โครงการ1!O37</f>
        <v>500</v>
      </c>
      <c r="P129" s="69">
        <f>+โครงการ1!P37</f>
        <v>0</v>
      </c>
      <c r="Q129" s="69">
        <f>+โครงการ1!Q37</f>
        <v>0</v>
      </c>
      <c r="R129" s="18">
        <f>SUM(O129:Q129)</f>
        <v>500</v>
      </c>
      <c r="S129" s="9"/>
    </row>
    <row r="130" spans="1:23" ht="19.5" customHeight="1" x14ac:dyDescent="0.55000000000000004">
      <c r="A130" s="17" t="s">
        <v>34</v>
      </c>
      <c r="B130" s="18">
        <f>SUM(F130+J130+N130+R130)</f>
        <v>0</v>
      </c>
      <c r="C130" s="69">
        <f>+โครงการ1!C38</f>
        <v>0</v>
      </c>
      <c r="D130" s="69">
        <f>+โครงการ1!D38</f>
        <v>0</v>
      </c>
      <c r="E130" s="69">
        <f>+โครงการ1!E38</f>
        <v>0</v>
      </c>
      <c r="F130" s="18">
        <f>SUM(C130:E130)</f>
        <v>0</v>
      </c>
      <c r="G130" s="69">
        <f>+โครงการ1!G38</f>
        <v>0</v>
      </c>
      <c r="H130" s="69">
        <f>+โครงการ1!H38</f>
        <v>0</v>
      </c>
      <c r="I130" s="69">
        <f>+โครงการ1!I38</f>
        <v>0</v>
      </c>
      <c r="J130" s="18">
        <f>SUM(G130:I130)</f>
        <v>0</v>
      </c>
      <c r="K130" s="69">
        <f>+โครงการ1!K38</f>
        <v>0</v>
      </c>
      <c r="L130" s="69">
        <f>+โครงการ1!L38</f>
        <v>0</v>
      </c>
      <c r="M130" s="69">
        <f>+โครงการ1!M38</f>
        <v>0</v>
      </c>
      <c r="N130" s="18">
        <f>SUM(K130:M130)</f>
        <v>0</v>
      </c>
      <c r="O130" s="69">
        <f>+โครงการ1!O38</f>
        <v>0</v>
      </c>
      <c r="P130" s="69">
        <f>+โครงการ1!P38</f>
        <v>0</v>
      </c>
      <c r="Q130" s="69">
        <f>+โครงการ1!Q38</f>
        <v>0</v>
      </c>
      <c r="R130" s="18">
        <f>SUM(O130:Q130)</f>
        <v>0</v>
      </c>
      <c r="S130" s="9"/>
    </row>
    <row r="131" spans="1:23" ht="19.5" customHeight="1" x14ac:dyDescent="0.55000000000000004">
      <c r="A131" s="17" t="s">
        <v>35</v>
      </c>
      <c r="B131" s="18">
        <f>SUM(F131+J131+N131+R131)</f>
        <v>180000</v>
      </c>
      <c r="C131" s="69">
        <f>+โครงการ1!C39</f>
        <v>0</v>
      </c>
      <c r="D131" s="69">
        <f>+โครงการ1!D39</f>
        <v>0</v>
      </c>
      <c r="E131" s="69">
        <f>+โครงการ1!E39</f>
        <v>0</v>
      </c>
      <c r="F131" s="18">
        <f>SUM(C131:E131)</f>
        <v>0</v>
      </c>
      <c r="G131" s="69">
        <f>+โครงการ1!G39</f>
        <v>0</v>
      </c>
      <c r="H131" s="69">
        <f>+โครงการ1!H39</f>
        <v>108000</v>
      </c>
      <c r="I131" s="69">
        <f>+โครงการ1!I39</f>
        <v>0</v>
      </c>
      <c r="J131" s="18">
        <f>SUM(G131:I131)</f>
        <v>108000</v>
      </c>
      <c r="K131" s="69">
        <f>+โครงการ1!K39</f>
        <v>54000</v>
      </c>
      <c r="L131" s="69">
        <f>+โครงการ1!L39</f>
        <v>0</v>
      </c>
      <c r="M131" s="69">
        <f>+โครงการ1!M39</f>
        <v>0</v>
      </c>
      <c r="N131" s="18">
        <f>SUM(K131:M131)</f>
        <v>54000</v>
      </c>
      <c r="O131" s="69">
        <f>+โครงการ1!O39</f>
        <v>18000</v>
      </c>
      <c r="P131" s="69">
        <f>+โครงการ1!P39</f>
        <v>0</v>
      </c>
      <c r="Q131" s="69">
        <f>+โครงการ1!Q39</f>
        <v>0</v>
      </c>
      <c r="R131" s="18">
        <f>SUM(O131:Q131)</f>
        <v>18000</v>
      </c>
      <c r="S131" s="9"/>
    </row>
    <row r="132" spans="1:23" ht="19.5" customHeight="1" x14ac:dyDescent="0.55000000000000004">
      <c r="A132" s="17" t="s">
        <v>36</v>
      </c>
      <c r="B132" s="18">
        <f>SUM(F132+J132+N132+R132)</f>
        <v>0</v>
      </c>
      <c r="C132" s="69">
        <f>+โครงการ1!C40</f>
        <v>0</v>
      </c>
      <c r="D132" s="69">
        <f>+โครงการ1!D40</f>
        <v>0</v>
      </c>
      <c r="E132" s="69">
        <f>+โครงการ1!E40</f>
        <v>0</v>
      </c>
      <c r="F132" s="18">
        <f>SUM(C132:E132)</f>
        <v>0</v>
      </c>
      <c r="G132" s="69">
        <f>+โครงการ1!G40</f>
        <v>0</v>
      </c>
      <c r="H132" s="69">
        <f>+โครงการ1!H40</f>
        <v>0</v>
      </c>
      <c r="I132" s="69">
        <f>+โครงการ1!I40</f>
        <v>0</v>
      </c>
      <c r="J132" s="18">
        <f>SUM(G132:I132)</f>
        <v>0</v>
      </c>
      <c r="K132" s="69">
        <f>+โครงการ1!K40</f>
        <v>0</v>
      </c>
      <c r="L132" s="69">
        <f>+โครงการ1!L40</f>
        <v>0</v>
      </c>
      <c r="M132" s="69">
        <f>+โครงการ1!M40</f>
        <v>0</v>
      </c>
      <c r="N132" s="18">
        <f>SUM(K132:M132)</f>
        <v>0</v>
      </c>
      <c r="O132" s="69">
        <f>+โครงการ1!O40</f>
        <v>0</v>
      </c>
      <c r="P132" s="69">
        <f>+โครงการ1!P40</f>
        <v>0</v>
      </c>
      <c r="Q132" s="69">
        <f>+โครงการ1!Q40</f>
        <v>0</v>
      </c>
      <c r="R132" s="18">
        <f>SUM(O132:Q132)</f>
        <v>0</v>
      </c>
      <c r="S132" s="9"/>
    </row>
    <row r="133" spans="1:23" ht="19.5" customHeight="1" x14ac:dyDescent="0.55000000000000004">
      <c r="A133" s="19" t="s">
        <v>37</v>
      </c>
      <c r="B133" s="18">
        <f t="shared" ref="B133:R133" si="65">SUM(B134:B139)</f>
        <v>211000</v>
      </c>
      <c r="C133" s="18">
        <f t="shared" si="65"/>
        <v>0</v>
      </c>
      <c r="D133" s="18">
        <f t="shared" si="65"/>
        <v>0</v>
      </c>
      <c r="E133" s="18">
        <f t="shared" si="65"/>
        <v>0</v>
      </c>
      <c r="F133" s="18">
        <f t="shared" si="65"/>
        <v>0</v>
      </c>
      <c r="G133" s="18">
        <f t="shared" si="65"/>
        <v>0</v>
      </c>
      <c r="H133" s="18">
        <f t="shared" si="65"/>
        <v>119100</v>
      </c>
      <c r="I133" s="18">
        <f t="shared" si="65"/>
        <v>0</v>
      </c>
      <c r="J133" s="18">
        <f t="shared" si="65"/>
        <v>119100</v>
      </c>
      <c r="K133" s="18">
        <f t="shared" si="65"/>
        <v>64600</v>
      </c>
      <c r="L133" s="18">
        <f t="shared" si="65"/>
        <v>0</v>
      </c>
      <c r="M133" s="18">
        <f t="shared" si="65"/>
        <v>0</v>
      </c>
      <c r="N133" s="18">
        <f t="shared" si="65"/>
        <v>64600</v>
      </c>
      <c r="O133" s="18">
        <f t="shared" si="65"/>
        <v>27300</v>
      </c>
      <c r="P133" s="18">
        <f t="shared" si="65"/>
        <v>0</v>
      </c>
      <c r="Q133" s="18">
        <f t="shared" si="65"/>
        <v>0</v>
      </c>
      <c r="R133" s="18">
        <f t="shared" si="65"/>
        <v>27300</v>
      </c>
      <c r="S133" s="9"/>
    </row>
    <row r="134" spans="1:23" ht="19.5" customHeight="1" x14ac:dyDescent="0.55000000000000004">
      <c r="A134" s="17" t="s">
        <v>38</v>
      </c>
      <c r="B134" s="18">
        <f t="shared" ref="B134:B139" si="66">SUM(F134+J134+N134+R134)</f>
        <v>0</v>
      </c>
      <c r="C134" s="69">
        <f>+โครงการ1!C42</f>
        <v>0</v>
      </c>
      <c r="D134" s="69">
        <f>+โครงการ1!D42</f>
        <v>0</v>
      </c>
      <c r="E134" s="69">
        <f>+โครงการ1!E42</f>
        <v>0</v>
      </c>
      <c r="F134" s="18">
        <f t="shared" ref="F134:F139" si="67">SUM(C134:E134)</f>
        <v>0</v>
      </c>
      <c r="G134" s="69">
        <f>+โครงการ1!G42</f>
        <v>0</v>
      </c>
      <c r="H134" s="69">
        <f>+โครงการ1!H42</f>
        <v>0</v>
      </c>
      <c r="I134" s="69">
        <f>+โครงการ1!I42</f>
        <v>0</v>
      </c>
      <c r="J134" s="18">
        <f t="shared" ref="J134:J139" si="68">SUM(G134:I134)</f>
        <v>0</v>
      </c>
      <c r="K134" s="69">
        <f>+โครงการ1!K42</f>
        <v>0</v>
      </c>
      <c r="L134" s="69">
        <f>+โครงการ1!L42</f>
        <v>0</v>
      </c>
      <c r="M134" s="69">
        <f>+โครงการ1!M42</f>
        <v>0</v>
      </c>
      <c r="N134" s="18">
        <f t="shared" ref="N134:N139" si="69">SUM(K134:M134)</f>
        <v>0</v>
      </c>
      <c r="O134" s="69">
        <f>+โครงการ1!O42</f>
        <v>0</v>
      </c>
      <c r="P134" s="69">
        <f>+โครงการ1!P42</f>
        <v>0</v>
      </c>
      <c r="Q134" s="69">
        <f>+โครงการ1!Q42</f>
        <v>0</v>
      </c>
      <c r="R134" s="18">
        <f t="shared" ref="R134:R139" si="70">SUM(O134:Q134)</f>
        <v>0</v>
      </c>
      <c r="S134" s="9"/>
    </row>
    <row r="135" spans="1:23" ht="19.5" customHeight="1" x14ac:dyDescent="0.55000000000000004">
      <c r="A135" s="17" t="s">
        <v>39</v>
      </c>
      <c r="B135" s="18">
        <f t="shared" si="66"/>
        <v>7500</v>
      </c>
      <c r="C135" s="69">
        <f>+โครงการ1!C43</f>
        <v>0</v>
      </c>
      <c r="D135" s="69">
        <f>+โครงการ1!D43</f>
        <v>0</v>
      </c>
      <c r="E135" s="69">
        <f>+โครงการ1!E43</f>
        <v>0</v>
      </c>
      <c r="F135" s="18">
        <f t="shared" si="67"/>
        <v>0</v>
      </c>
      <c r="G135" s="69">
        <f>+โครงการ1!G43</f>
        <v>0</v>
      </c>
      <c r="H135" s="69">
        <f>+โครงการ1!H43</f>
        <v>4500</v>
      </c>
      <c r="I135" s="69">
        <f>+โครงการ1!I43</f>
        <v>0</v>
      </c>
      <c r="J135" s="18">
        <f t="shared" si="68"/>
        <v>4500</v>
      </c>
      <c r="K135" s="69">
        <f>+โครงการ1!K43</f>
        <v>2300</v>
      </c>
      <c r="L135" s="69">
        <f>+โครงการ1!L43</f>
        <v>0</v>
      </c>
      <c r="M135" s="69">
        <f>+โครงการ1!M43</f>
        <v>0</v>
      </c>
      <c r="N135" s="18">
        <f t="shared" si="69"/>
        <v>2300</v>
      </c>
      <c r="O135" s="69">
        <f>+โครงการ1!O43</f>
        <v>700</v>
      </c>
      <c r="P135" s="69">
        <f>+โครงการ1!P43</f>
        <v>0</v>
      </c>
      <c r="Q135" s="69">
        <f>+โครงการ1!Q43</f>
        <v>0</v>
      </c>
      <c r="R135" s="18">
        <f t="shared" si="70"/>
        <v>700</v>
      </c>
      <c r="S135" s="9"/>
    </row>
    <row r="136" spans="1:23" ht="19.5" customHeight="1" x14ac:dyDescent="0.55000000000000004">
      <c r="A136" s="17" t="s">
        <v>40</v>
      </c>
      <c r="B136" s="18">
        <f t="shared" si="66"/>
        <v>0</v>
      </c>
      <c r="C136" s="69">
        <f>+โครงการ1!C44</f>
        <v>0</v>
      </c>
      <c r="D136" s="69">
        <f>+โครงการ1!D44</f>
        <v>0</v>
      </c>
      <c r="E136" s="69">
        <f>+โครงการ1!E44</f>
        <v>0</v>
      </c>
      <c r="F136" s="18">
        <f t="shared" si="67"/>
        <v>0</v>
      </c>
      <c r="G136" s="69">
        <f>+โครงการ1!G44</f>
        <v>0</v>
      </c>
      <c r="H136" s="69">
        <f>+โครงการ1!H44</f>
        <v>0</v>
      </c>
      <c r="I136" s="69">
        <f>+โครงการ1!I44</f>
        <v>0</v>
      </c>
      <c r="J136" s="18">
        <f t="shared" si="68"/>
        <v>0</v>
      </c>
      <c r="K136" s="69">
        <f>+โครงการ1!K44</f>
        <v>0</v>
      </c>
      <c r="L136" s="69">
        <f>+โครงการ1!L44</f>
        <v>0</v>
      </c>
      <c r="M136" s="69">
        <f>+โครงการ1!M44</f>
        <v>0</v>
      </c>
      <c r="N136" s="18">
        <f t="shared" si="69"/>
        <v>0</v>
      </c>
      <c r="O136" s="69">
        <f>+โครงการ1!O44</f>
        <v>0</v>
      </c>
      <c r="P136" s="69">
        <f>+โครงการ1!P44</f>
        <v>0</v>
      </c>
      <c r="Q136" s="69">
        <f>+โครงการ1!Q44</f>
        <v>0</v>
      </c>
      <c r="R136" s="18">
        <f t="shared" si="70"/>
        <v>0</v>
      </c>
      <c r="S136" s="9"/>
    </row>
    <row r="137" spans="1:23" ht="19.5" customHeight="1" x14ac:dyDescent="0.55000000000000004">
      <c r="A137" s="17" t="s">
        <v>41</v>
      </c>
      <c r="B137" s="18">
        <f t="shared" si="66"/>
        <v>0</v>
      </c>
      <c r="C137" s="69">
        <f>+โครงการ1!C45</f>
        <v>0</v>
      </c>
      <c r="D137" s="69">
        <f>+โครงการ1!D45</f>
        <v>0</v>
      </c>
      <c r="E137" s="69">
        <f>+โครงการ1!E45</f>
        <v>0</v>
      </c>
      <c r="F137" s="18">
        <f t="shared" si="67"/>
        <v>0</v>
      </c>
      <c r="G137" s="69">
        <f>+โครงการ1!G45</f>
        <v>0</v>
      </c>
      <c r="H137" s="69">
        <f>+โครงการ1!H45</f>
        <v>0</v>
      </c>
      <c r="I137" s="69">
        <f>+โครงการ1!I45</f>
        <v>0</v>
      </c>
      <c r="J137" s="18">
        <f t="shared" si="68"/>
        <v>0</v>
      </c>
      <c r="K137" s="69">
        <f>+โครงการ1!K45</f>
        <v>0</v>
      </c>
      <c r="L137" s="69">
        <f>+โครงการ1!L45</f>
        <v>0</v>
      </c>
      <c r="M137" s="69">
        <f>+โครงการ1!M45</f>
        <v>0</v>
      </c>
      <c r="N137" s="18">
        <f t="shared" si="69"/>
        <v>0</v>
      </c>
      <c r="O137" s="69">
        <f>+โครงการ1!O45</f>
        <v>0</v>
      </c>
      <c r="P137" s="69">
        <f>+โครงการ1!P45</f>
        <v>0</v>
      </c>
      <c r="Q137" s="69">
        <f>+โครงการ1!Q45</f>
        <v>0</v>
      </c>
      <c r="R137" s="18">
        <f t="shared" si="70"/>
        <v>0</v>
      </c>
      <c r="S137" s="9"/>
    </row>
    <row r="138" spans="1:23" ht="19.5" customHeight="1" x14ac:dyDescent="0.55000000000000004">
      <c r="A138" s="17" t="s">
        <v>42</v>
      </c>
      <c r="B138" s="18">
        <f t="shared" si="66"/>
        <v>0</v>
      </c>
      <c r="C138" s="69">
        <f>+โครงการ1!C46</f>
        <v>0</v>
      </c>
      <c r="D138" s="69">
        <f>+โครงการ1!D46</f>
        <v>0</v>
      </c>
      <c r="E138" s="69">
        <f>+โครงการ1!E46</f>
        <v>0</v>
      </c>
      <c r="F138" s="18">
        <f t="shared" si="67"/>
        <v>0</v>
      </c>
      <c r="G138" s="69">
        <f>+โครงการ1!G46</f>
        <v>0</v>
      </c>
      <c r="H138" s="69">
        <f>+โครงการ1!H46</f>
        <v>0</v>
      </c>
      <c r="I138" s="69">
        <f>+โครงการ1!I46</f>
        <v>0</v>
      </c>
      <c r="J138" s="18">
        <f t="shared" si="68"/>
        <v>0</v>
      </c>
      <c r="K138" s="69">
        <f>+โครงการ1!K46</f>
        <v>0</v>
      </c>
      <c r="L138" s="69">
        <f>+โครงการ1!L46</f>
        <v>0</v>
      </c>
      <c r="M138" s="69">
        <f>+โครงการ1!M46</f>
        <v>0</v>
      </c>
      <c r="N138" s="18">
        <f t="shared" si="69"/>
        <v>0</v>
      </c>
      <c r="O138" s="69">
        <f>+โครงการ1!O46</f>
        <v>0</v>
      </c>
      <c r="P138" s="69">
        <f>+โครงการ1!P46</f>
        <v>0</v>
      </c>
      <c r="Q138" s="69">
        <f>+โครงการ1!Q46</f>
        <v>0</v>
      </c>
      <c r="R138" s="18">
        <f t="shared" si="70"/>
        <v>0</v>
      </c>
      <c r="S138" s="9"/>
    </row>
    <row r="139" spans="1:23" ht="19.5" customHeight="1" x14ac:dyDescent="0.55000000000000004">
      <c r="A139" s="17" t="s">
        <v>43</v>
      </c>
      <c r="B139" s="18">
        <f t="shared" si="66"/>
        <v>203500</v>
      </c>
      <c r="C139" s="69">
        <f>+โครงการ1!C47</f>
        <v>0</v>
      </c>
      <c r="D139" s="69">
        <f>+โครงการ1!D47</f>
        <v>0</v>
      </c>
      <c r="E139" s="69">
        <f>+โครงการ1!E47</f>
        <v>0</v>
      </c>
      <c r="F139" s="18">
        <f t="shared" si="67"/>
        <v>0</v>
      </c>
      <c r="G139" s="69">
        <f>+โครงการ1!G47</f>
        <v>0</v>
      </c>
      <c r="H139" s="69">
        <f>+โครงการ1!H47</f>
        <v>114600</v>
      </c>
      <c r="I139" s="69">
        <f>+โครงการ1!I47</f>
        <v>0</v>
      </c>
      <c r="J139" s="18">
        <f t="shared" si="68"/>
        <v>114600</v>
      </c>
      <c r="K139" s="69">
        <f>+โครงการ1!K47</f>
        <v>62300</v>
      </c>
      <c r="L139" s="69">
        <f>+โครงการ1!L47</f>
        <v>0</v>
      </c>
      <c r="M139" s="69">
        <f>+โครงการ1!M47</f>
        <v>0</v>
      </c>
      <c r="N139" s="18">
        <f t="shared" si="69"/>
        <v>62300</v>
      </c>
      <c r="O139" s="69">
        <f>+โครงการ1!O47</f>
        <v>26600</v>
      </c>
      <c r="P139" s="69">
        <f>+โครงการ1!P47</f>
        <v>0</v>
      </c>
      <c r="Q139" s="69">
        <f>+โครงการ1!Q47</f>
        <v>0</v>
      </c>
      <c r="R139" s="18">
        <f t="shared" si="70"/>
        <v>26600</v>
      </c>
      <c r="S139" s="9"/>
    </row>
    <row r="140" spans="1:23" ht="19.5" customHeight="1" x14ac:dyDescent="0.55000000000000004">
      <c r="A140" s="15" t="s">
        <v>44</v>
      </c>
      <c r="B140" s="16">
        <f t="shared" ref="B140:R140" si="71">SUM(B141:B141)</f>
        <v>0</v>
      </c>
      <c r="C140" s="16">
        <f t="shared" si="71"/>
        <v>0</v>
      </c>
      <c r="D140" s="16">
        <f t="shared" si="71"/>
        <v>0</v>
      </c>
      <c r="E140" s="16">
        <f t="shared" si="71"/>
        <v>0</v>
      </c>
      <c r="F140" s="16">
        <f t="shared" si="71"/>
        <v>0</v>
      </c>
      <c r="G140" s="16">
        <f t="shared" si="71"/>
        <v>0</v>
      </c>
      <c r="H140" s="16">
        <f t="shared" si="71"/>
        <v>0</v>
      </c>
      <c r="I140" s="16">
        <f t="shared" si="71"/>
        <v>0</v>
      </c>
      <c r="J140" s="16">
        <f t="shared" si="71"/>
        <v>0</v>
      </c>
      <c r="K140" s="16">
        <f t="shared" si="71"/>
        <v>0</v>
      </c>
      <c r="L140" s="16">
        <f t="shared" si="71"/>
        <v>0</v>
      </c>
      <c r="M140" s="16">
        <f t="shared" si="71"/>
        <v>0</v>
      </c>
      <c r="N140" s="16">
        <f t="shared" si="71"/>
        <v>0</v>
      </c>
      <c r="O140" s="16">
        <f t="shared" si="71"/>
        <v>0</v>
      </c>
      <c r="P140" s="16">
        <f t="shared" si="71"/>
        <v>0</v>
      </c>
      <c r="Q140" s="16">
        <f t="shared" si="71"/>
        <v>0</v>
      </c>
      <c r="R140" s="16">
        <f t="shared" si="71"/>
        <v>0</v>
      </c>
      <c r="S140" s="9"/>
    </row>
    <row r="141" spans="1:23" ht="19.5" customHeight="1" x14ac:dyDescent="0.55000000000000004">
      <c r="A141" s="70" t="s">
        <v>45</v>
      </c>
      <c r="B141" s="23">
        <f>SUM(F141+J141+N141+R141)</f>
        <v>0</v>
      </c>
      <c r="C141" s="71">
        <f>+โครงการ1!C49</f>
        <v>0</v>
      </c>
      <c r="D141" s="71">
        <f>+โครงการ1!D49</f>
        <v>0</v>
      </c>
      <c r="E141" s="71">
        <f>+โครงการ1!E49</f>
        <v>0</v>
      </c>
      <c r="F141" s="23">
        <f>SUM(C141:E141)</f>
        <v>0</v>
      </c>
      <c r="G141" s="71">
        <f>+โครงการ1!G49</f>
        <v>0</v>
      </c>
      <c r="H141" s="71">
        <f>+โครงการ1!H49</f>
        <v>0</v>
      </c>
      <c r="I141" s="71">
        <f>+โครงการ1!I49</f>
        <v>0</v>
      </c>
      <c r="J141" s="23">
        <f>SUM(G141:I141)</f>
        <v>0</v>
      </c>
      <c r="K141" s="71">
        <f>+โครงการ1!K49</f>
        <v>0</v>
      </c>
      <c r="L141" s="71">
        <f>+โครงการ1!L49</f>
        <v>0</v>
      </c>
      <c r="M141" s="71">
        <f>+โครงการ1!M49</f>
        <v>0</v>
      </c>
      <c r="N141" s="23">
        <f>SUM(K141:M141)</f>
        <v>0</v>
      </c>
      <c r="O141" s="71">
        <f>+โครงการ1!O49</f>
        <v>0</v>
      </c>
      <c r="P141" s="71">
        <f>+โครงการ1!P49</f>
        <v>0</v>
      </c>
      <c r="Q141" s="71">
        <f>+โครงการ1!Q49</f>
        <v>0</v>
      </c>
      <c r="R141" s="23">
        <f>SUM(O141:Q141)</f>
        <v>0</v>
      </c>
      <c r="S141" s="9"/>
    </row>
    <row r="142" spans="1:23" ht="24.95" customHeight="1" x14ac:dyDescent="0.55000000000000004">
      <c r="A142" s="6" t="s">
        <v>70</v>
      </c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8"/>
      <c r="T142" s="8"/>
      <c r="U142" s="8"/>
      <c r="V142" s="8"/>
      <c r="W142" s="9"/>
    </row>
    <row r="143" spans="1:23" x14ac:dyDescent="0.55000000000000004">
      <c r="A143" s="146" t="s">
        <v>4</v>
      </c>
      <c r="B143" s="148" t="s">
        <v>5</v>
      </c>
      <c r="C143" s="143" t="s">
        <v>6</v>
      </c>
      <c r="D143" s="144"/>
      <c r="E143" s="145"/>
      <c r="F143" s="141" t="s">
        <v>7</v>
      </c>
      <c r="G143" s="143" t="s">
        <v>8</v>
      </c>
      <c r="H143" s="144"/>
      <c r="I143" s="145"/>
      <c r="J143" s="141" t="s">
        <v>9</v>
      </c>
      <c r="K143" s="143" t="s">
        <v>10</v>
      </c>
      <c r="L143" s="144"/>
      <c r="M143" s="145"/>
      <c r="N143" s="141" t="s">
        <v>11</v>
      </c>
      <c r="O143" s="143" t="s">
        <v>12</v>
      </c>
      <c r="P143" s="144"/>
      <c r="Q143" s="145"/>
      <c r="R143" s="141" t="s">
        <v>13</v>
      </c>
      <c r="S143" s="10"/>
    </row>
    <row r="144" spans="1:23" x14ac:dyDescent="0.55000000000000004">
      <c r="A144" s="147"/>
      <c r="B144" s="149"/>
      <c r="C144" s="11" t="s">
        <v>14</v>
      </c>
      <c r="D144" s="11" t="s">
        <v>15</v>
      </c>
      <c r="E144" s="11" t="s">
        <v>16</v>
      </c>
      <c r="F144" s="142"/>
      <c r="G144" s="11" t="s">
        <v>17</v>
      </c>
      <c r="H144" s="11" t="s">
        <v>18</v>
      </c>
      <c r="I144" s="11" t="s">
        <v>19</v>
      </c>
      <c r="J144" s="142"/>
      <c r="K144" s="11" t="s">
        <v>20</v>
      </c>
      <c r="L144" s="11" t="s">
        <v>21</v>
      </c>
      <c r="M144" s="11" t="s">
        <v>22</v>
      </c>
      <c r="N144" s="142"/>
      <c r="O144" s="11" t="s">
        <v>23</v>
      </c>
      <c r="P144" s="11" t="s">
        <v>24</v>
      </c>
      <c r="Q144" s="11" t="s">
        <v>25</v>
      </c>
      <c r="R144" s="142"/>
      <c r="S144" s="12"/>
    </row>
    <row r="145" spans="1:19" ht="19.5" customHeight="1" x14ac:dyDescent="0.55000000000000004">
      <c r="A145" s="13" t="s">
        <v>26</v>
      </c>
      <c r="B145" s="14">
        <f>SUM(B146+B163)</f>
        <v>215900</v>
      </c>
      <c r="C145" s="14">
        <f t="shared" ref="C145:R145" si="72">SUM(C146+C163)</f>
        <v>0</v>
      </c>
      <c r="D145" s="14">
        <f t="shared" si="72"/>
        <v>0</v>
      </c>
      <c r="E145" s="14">
        <f t="shared" si="72"/>
        <v>0</v>
      </c>
      <c r="F145" s="14">
        <f t="shared" si="72"/>
        <v>0</v>
      </c>
      <c r="G145" s="14">
        <f t="shared" si="72"/>
        <v>0</v>
      </c>
      <c r="H145" s="14">
        <f t="shared" si="72"/>
        <v>139300</v>
      </c>
      <c r="I145" s="14">
        <f t="shared" si="72"/>
        <v>0</v>
      </c>
      <c r="J145" s="14">
        <f t="shared" si="72"/>
        <v>139300</v>
      </c>
      <c r="K145" s="14">
        <f t="shared" si="72"/>
        <v>53300</v>
      </c>
      <c r="L145" s="14">
        <f t="shared" si="72"/>
        <v>0</v>
      </c>
      <c r="M145" s="14">
        <f t="shared" si="72"/>
        <v>0</v>
      </c>
      <c r="N145" s="14">
        <f t="shared" si="72"/>
        <v>53300</v>
      </c>
      <c r="O145" s="14">
        <f t="shared" si="72"/>
        <v>23300</v>
      </c>
      <c r="P145" s="14">
        <f t="shared" si="72"/>
        <v>0</v>
      </c>
      <c r="Q145" s="14">
        <f t="shared" si="72"/>
        <v>0</v>
      </c>
      <c r="R145" s="14">
        <f t="shared" si="72"/>
        <v>23300</v>
      </c>
      <c r="S145" s="9"/>
    </row>
    <row r="146" spans="1:19" ht="19.5" customHeight="1" x14ac:dyDescent="0.55000000000000004">
      <c r="A146" s="15" t="s">
        <v>27</v>
      </c>
      <c r="B146" s="16">
        <f>SUM(B147)</f>
        <v>215900</v>
      </c>
      <c r="C146" s="16">
        <f t="shared" ref="C146:R146" si="73">SUM(C147)</f>
        <v>0</v>
      </c>
      <c r="D146" s="16">
        <f t="shared" si="73"/>
        <v>0</v>
      </c>
      <c r="E146" s="16">
        <f t="shared" si="73"/>
        <v>0</v>
      </c>
      <c r="F146" s="16">
        <f t="shared" si="73"/>
        <v>0</v>
      </c>
      <c r="G146" s="16">
        <f t="shared" si="73"/>
        <v>0</v>
      </c>
      <c r="H146" s="16">
        <f t="shared" si="73"/>
        <v>139300</v>
      </c>
      <c r="I146" s="16">
        <f t="shared" si="73"/>
        <v>0</v>
      </c>
      <c r="J146" s="16">
        <f t="shared" si="73"/>
        <v>139300</v>
      </c>
      <c r="K146" s="16">
        <f t="shared" si="73"/>
        <v>53300</v>
      </c>
      <c r="L146" s="16">
        <f t="shared" si="73"/>
        <v>0</v>
      </c>
      <c r="M146" s="16">
        <f t="shared" si="73"/>
        <v>0</v>
      </c>
      <c r="N146" s="16">
        <f t="shared" si="73"/>
        <v>53300</v>
      </c>
      <c r="O146" s="16">
        <f t="shared" si="73"/>
        <v>23300</v>
      </c>
      <c r="P146" s="16">
        <f t="shared" si="73"/>
        <v>0</v>
      </c>
      <c r="Q146" s="16">
        <f t="shared" si="73"/>
        <v>0</v>
      </c>
      <c r="R146" s="16">
        <f t="shared" si="73"/>
        <v>23300</v>
      </c>
      <c r="S146" s="9"/>
    </row>
    <row r="147" spans="1:19" ht="19.5" customHeight="1" x14ac:dyDescent="0.55000000000000004">
      <c r="A147" s="17" t="s">
        <v>28</v>
      </c>
      <c r="B147" s="18">
        <f t="shared" ref="B147:R147" si="74">SUM(B148+B150+B156)</f>
        <v>215900</v>
      </c>
      <c r="C147" s="18">
        <f t="shared" si="74"/>
        <v>0</v>
      </c>
      <c r="D147" s="18">
        <f t="shared" si="74"/>
        <v>0</v>
      </c>
      <c r="E147" s="18">
        <f t="shared" si="74"/>
        <v>0</v>
      </c>
      <c r="F147" s="18">
        <f t="shared" si="74"/>
        <v>0</v>
      </c>
      <c r="G147" s="18">
        <f t="shared" si="74"/>
        <v>0</v>
      </c>
      <c r="H147" s="18">
        <f t="shared" si="74"/>
        <v>139300</v>
      </c>
      <c r="I147" s="18">
        <f t="shared" si="74"/>
        <v>0</v>
      </c>
      <c r="J147" s="18">
        <f t="shared" si="74"/>
        <v>139300</v>
      </c>
      <c r="K147" s="18">
        <f t="shared" si="74"/>
        <v>53300</v>
      </c>
      <c r="L147" s="18">
        <f t="shared" si="74"/>
        <v>0</v>
      </c>
      <c r="M147" s="18">
        <f t="shared" si="74"/>
        <v>0</v>
      </c>
      <c r="N147" s="18">
        <f t="shared" si="74"/>
        <v>53300</v>
      </c>
      <c r="O147" s="18">
        <f t="shared" si="74"/>
        <v>23300</v>
      </c>
      <c r="P147" s="18">
        <f t="shared" si="74"/>
        <v>0</v>
      </c>
      <c r="Q147" s="18">
        <f t="shared" si="74"/>
        <v>0</v>
      </c>
      <c r="R147" s="18">
        <f t="shared" si="74"/>
        <v>23300</v>
      </c>
      <c r="S147" s="9"/>
    </row>
    <row r="148" spans="1:19" ht="19.5" customHeight="1" x14ac:dyDescent="0.55000000000000004">
      <c r="A148" s="19" t="s">
        <v>29</v>
      </c>
      <c r="B148" s="18">
        <f t="shared" ref="B148:R148" si="75">SUM(B149:B149)</f>
        <v>0</v>
      </c>
      <c r="C148" s="18">
        <f t="shared" si="75"/>
        <v>0</v>
      </c>
      <c r="D148" s="18">
        <f t="shared" si="75"/>
        <v>0</v>
      </c>
      <c r="E148" s="18">
        <f t="shared" si="75"/>
        <v>0</v>
      </c>
      <c r="F148" s="18">
        <f t="shared" si="75"/>
        <v>0</v>
      </c>
      <c r="G148" s="18">
        <f t="shared" si="75"/>
        <v>0</v>
      </c>
      <c r="H148" s="18">
        <f t="shared" si="75"/>
        <v>0</v>
      </c>
      <c r="I148" s="18">
        <f t="shared" si="75"/>
        <v>0</v>
      </c>
      <c r="J148" s="18">
        <f t="shared" si="75"/>
        <v>0</v>
      </c>
      <c r="K148" s="18">
        <f t="shared" si="75"/>
        <v>0</v>
      </c>
      <c r="L148" s="18">
        <f t="shared" si="75"/>
        <v>0</v>
      </c>
      <c r="M148" s="18">
        <f t="shared" si="75"/>
        <v>0</v>
      </c>
      <c r="N148" s="18">
        <f t="shared" si="75"/>
        <v>0</v>
      </c>
      <c r="O148" s="18">
        <f t="shared" si="75"/>
        <v>0</v>
      </c>
      <c r="P148" s="18">
        <f t="shared" si="75"/>
        <v>0</v>
      </c>
      <c r="Q148" s="18">
        <f t="shared" si="75"/>
        <v>0</v>
      </c>
      <c r="R148" s="18">
        <f t="shared" si="75"/>
        <v>0</v>
      </c>
      <c r="S148" s="9"/>
    </row>
    <row r="149" spans="1:19" ht="19.5" customHeight="1" x14ac:dyDescent="0.55000000000000004">
      <c r="A149" s="17" t="s">
        <v>30</v>
      </c>
      <c r="B149" s="18">
        <f>SUM(F149+J149+N149+R149)</f>
        <v>0</v>
      </c>
      <c r="C149" s="69">
        <f>+โครงการ1!C57</f>
        <v>0</v>
      </c>
      <c r="D149" s="69">
        <f>+โครงการ1!D57</f>
        <v>0</v>
      </c>
      <c r="E149" s="69">
        <f>+โครงการ1!E57</f>
        <v>0</v>
      </c>
      <c r="F149" s="18">
        <f>SUM(C149:E149)</f>
        <v>0</v>
      </c>
      <c r="G149" s="69">
        <f>+โครงการ1!G57</f>
        <v>0</v>
      </c>
      <c r="H149" s="69">
        <f>+โครงการ1!H57</f>
        <v>0</v>
      </c>
      <c r="I149" s="69">
        <f>+โครงการ1!I57</f>
        <v>0</v>
      </c>
      <c r="J149" s="18">
        <f>SUM(G149:I149)</f>
        <v>0</v>
      </c>
      <c r="K149" s="69">
        <f>+โครงการ1!K57</f>
        <v>0</v>
      </c>
      <c r="L149" s="69">
        <f>+โครงการ1!L57</f>
        <v>0</v>
      </c>
      <c r="M149" s="69">
        <f>+โครงการ1!M57</f>
        <v>0</v>
      </c>
      <c r="N149" s="18">
        <f>SUM(K149:M149)</f>
        <v>0</v>
      </c>
      <c r="O149" s="69">
        <f>+โครงการ1!O57</f>
        <v>0</v>
      </c>
      <c r="P149" s="69">
        <f>+โครงการ1!P57</f>
        <v>0</v>
      </c>
      <c r="Q149" s="69">
        <f>+โครงการ1!Q57</f>
        <v>0</v>
      </c>
      <c r="R149" s="18">
        <f>SUM(O149:Q149)</f>
        <v>0</v>
      </c>
      <c r="S149" s="9"/>
    </row>
    <row r="150" spans="1:19" ht="19.5" customHeight="1" x14ac:dyDescent="0.55000000000000004">
      <c r="A150" s="19" t="s">
        <v>31</v>
      </c>
      <c r="B150" s="18">
        <f>SUM(B151:B155)</f>
        <v>24900</v>
      </c>
      <c r="C150" s="18">
        <f t="shared" ref="C150:R150" si="76">SUM(C151:C155)</f>
        <v>0</v>
      </c>
      <c r="D150" s="18">
        <f t="shared" si="76"/>
        <v>0</v>
      </c>
      <c r="E150" s="18">
        <f t="shared" si="76"/>
        <v>0</v>
      </c>
      <c r="F150" s="18">
        <f t="shared" si="76"/>
        <v>0</v>
      </c>
      <c r="G150" s="18">
        <f t="shared" si="76"/>
        <v>0</v>
      </c>
      <c r="H150" s="18">
        <f t="shared" si="76"/>
        <v>14800</v>
      </c>
      <c r="I150" s="18">
        <f t="shared" si="76"/>
        <v>0</v>
      </c>
      <c r="J150" s="18">
        <f t="shared" si="76"/>
        <v>14800</v>
      </c>
      <c r="K150" s="18">
        <f t="shared" si="76"/>
        <v>7500</v>
      </c>
      <c r="L150" s="18">
        <f t="shared" si="76"/>
        <v>0</v>
      </c>
      <c r="M150" s="18">
        <f t="shared" si="76"/>
        <v>0</v>
      </c>
      <c r="N150" s="18">
        <f t="shared" si="76"/>
        <v>7500</v>
      </c>
      <c r="O150" s="18">
        <f t="shared" si="76"/>
        <v>2600</v>
      </c>
      <c r="P150" s="18">
        <f t="shared" si="76"/>
        <v>0</v>
      </c>
      <c r="Q150" s="18">
        <f t="shared" si="76"/>
        <v>0</v>
      </c>
      <c r="R150" s="18">
        <f t="shared" si="76"/>
        <v>2600</v>
      </c>
      <c r="S150" s="9"/>
    </row>
    <row r="151" spans="1:19" ht="19.5" customHeight="1" x14ac:dyDescent="0.55000000000000004">
      <c r="A151" s="17" t="s">
        <v>32</v>
      </c>
      <c r="B151" s="18">
        <f>SUM(F151+J151+N151+R151)</f>
        <v>19400</v>
      </c>
      <c r="C151" s="69">
        <f>+โครงการ1!C59</f>
        <v>0</v>
      </c>
      <c r="D151" s="69">
        <f>+โครงการ1!D59</f>
        <v>0</v>
      </c>
      <c r="E151" s="69">
        <f>+โครงการ1!E59</f>
        <v>0</v>
      </c>
      <c r="F151" s="18">
        <f>SUM(C151:E151)</f>
        <v>0</v>
      </c>
      <c r="G151" s="69">
        <f>+โครงการ1!G59</f>
        <v>0</v>
      </c>
      <c r="H151" s="69">
        <f>+โครงการ1!H59</f>
        <v>11500</v>
      </c>
      <c r="I151" s="69">
        <f>+โครงการ1!I59</f>
        <v>0</v>
      </c>
      <c r="J151" s="18">
        <f>SUM(G151:I151)</f>
        <v>11500</v>
      </c>
      <c r="K151" s="69">
        <f>+โครงการ1!K59</f>
        <v>5900</v>
      </c>
      <c r="L151" s="69">
        <f>+โครงการ1!L59</f>
        <v>0</v>
      </c>
      <c r="M151" s="69">
        <f>+โครงการ1!M59</f>
        <v>0</v>
      </c>
      <c r="N151" s="18">
        <f>SUM(K151:M151)</f>
        <v>5900</v>
      </c>
      <c r="O151" s="69">
        <f>+โครงการ1!O59</f>
        <v>2000</v>
      </c>
      <c r="P151" s="69">
        <f>+โครงการ1!P59</f>
        <v>0</v>
      </c>
      <c r="Q151" s="69">
        <f>+โครงการ1!Q59</f>
        <v>0</v>
      </c>
      <c r="R151" s="18">
        <f>SUM(O151:Q151)</f>
        <v>2000</v>
      </c>
      <c r="S151" s="9"/>
    </row>
    <row r="152" spans="1:19" ht="19.5" customHeight="1" x14ac:dyDescent="0.55000000000000004">
      <c r="A152" s="17" t="s">
        <v>33</v>
      </c>
      <c r="B152" s="18">
        <f>SUM(F152+J152+N152+R152)</f>
        <v>5500</v>
      </c>
      <c r="C152" s="69">
        <f>+โครงการ1!C60</f>
        <v>0</v>
      </c>
      <c r="D152" s="69">
        <f>+โครงการ1!D60</f>
        <v>0</v>
      </c>
      <c r="E152" s="69">
        <f>+โครงการ1!E60</f>
        <v>0</v>
      </c>
      <c r="F152" s="18">
        <f>SUM(C152:E152)</f>
        <v>0</v>
      </c>
      <c r="G152" s="69">
        <f>+โครงการ1!G60</f>
        <v>0</v>
      </c>
      <c r="H152" s="69">
        <f>+โครงการ1!H60</f>
        <v>3300</v>
      </c>
      <c r="I152" s="69">
        <f>+โครงการ1!I60</f>
        <v>0</v>
      </c>
      <c r="J152" s="18">
        <f>SUM(G152:I152)</f>
        <v>3300</v>
      </c>
      <c r="K152" s="69">
        <f>+โครงการ1!K60</f>
        <v>1600</v>
      </c>
      <c r="L152" s="69">
        <f>+โครงการ1!L60</f>
        <v>0</v>
      </c>
      <c r="M152" s="69">
        <f>+โครงการ1!M60</f>
        <v>0</v>
      </c>
      <c r="N152" s="18">
        <f>SUM(K152:M152)</f>
        <v>1600</v>
      </c>
      <c r="O152" s="69">
        <f>+โครงการ1!O60</f>
        <v>600</v>
      </c>
      <c r="P152" s="69">
        <f>+โครงการ1!P60</f>
        <v>0</v>
      </c>
      <c r="Q152" s="69">
        <f>+โครงการ1!Q60</f>
        <v>0</v>
      </c>
      <c r="R152" s="18">
        <f>SUM(O152:Q152)</f>
        <v>600</v>
      </c>
      <c r="S152" s="9"/>
    </row>
    <row r="153" spans="1:19" ht="19.5" customHeight="1" x14ac:dyDescent="0.55000000000000004">
      <c r="A153" s="17" t="s">
        <v>34</v>
      </c>
      <c r="B153" s="18">
        <f>SUM(F153+J153+N153+R153)</f>
        <v>0</v>
      </c>
      <c r="C153" s="69">
        <f>+โครงการ1!C61</f>
        <v>0</v>
      </c>
      <c r="D153" s="69">
        <f>+โครงการ1!D61</f>
        <v>0</v>
      </c>
      <c r="E153" s="69">
        <f>+โครงการ1!E61</f>
        <v>0</v>
      </c>
      <c r="F153" s="18">
        <f>SUM(C153:E153)</f>
        <v>0</v>
      </c>
      <c r="G153" s="69">
        <f>+โครงการ1!G61</f>
        <v>0</v>
      </c>
      <c r="H153" s="69">
        <f>+โครงการ1!H61</f>
        <v>0</v>
      </c>
      <c r="I153" s="69">
        <f>+โครงการ1!I61</f>
        <v>0</v>
      </c>
      <c r="J153" s="18">
        <f>SUM(G153:I153)</f>
        <v>0</v>
      </c>
      <c r="K153" s="69">
        <f>+โครงการ1!K61</f>
        <v>0</v>
      </c>
      <c r="L153" s="69">
        <f>+โครงการ1!L61</f>
        <v>0</v>
      </c>
      <c r="M153" s="69">
        <f>+โครงการ1!M61</f>
        <v>0</v>
      </c>
      <c r="N153" s="18">
        <f>SUM(K153:M153)</f>
        <v>0</v>
      </c>
      <c r="O153" s="69">
        <f>+โครงการ1!O61</f>
        <v>0</v>
      </c>
      <c r="P153" s="69">
        <f>+โครงการ1!P61</f>
        <v>0</v>
      </c>
      <c r="Q153" s="69">
        <f>+โครงการ1!Q61</f>
        <v>0</v>
      </c>
      <c r="R153" s="18">
        <f>SUM(O153:Q153)</f>
        <v>0</v>
      </c>
      <c r="S153" s="9"/>
    </row>
    <row r="154" spans="1:19" ht="19.5" customHeight="1" x14ac:dyDescent="0.55000000000000004">
      <c r="A154" s="17" t="s">
        <v>35</v>
      </c>
      <c r="B154" s="18">
        <f>SUM(F154+J154+N154+R154)</f>
        <v>0</v>
      </c>
      <c r="C154" s="69">
        <f>+โครงการ1!C62</f>
        <v>0</v>
      </c>
      <c r="D154" s="69">
        <f>+โครงการ1!D62</f>
        <v>0</v>
      </c>
      <c r="E154" s="69">
        <f>+โครงการ1!E62</f>
        <v>0</v>
      </c>
      <c r="F154" s="18">
        <f>SUM(C154:E154)</f>
        <v>0</v>
      </c>
      <c r="G154" s="69">
        <f>+โครงการ1!G62</f>
        <v>0</v>
      </c>
      <c r="H154" s="69">
        <f>+โครงการ1!H62</f>
        <v>0</v>
      </c>
      <c r="I154" s="69">
        <f>+โครงการ1!I62</f>
        <v>0</v>
      </c>
      <c r="J154" s="18">
        <f>SUM(G154:I154)</f>
        <v>0</v>
      </c>
      <c r="K154" s="69">
        <f>+โครงการ1!K62</f>
        <v>0</v>
      </c>
      <c r="L154" s="69">
        <f>+โครงการ1!L62</f>
        <v>0</v>
      </c>
      <c r="M154" s="69">
        <f>+โครงการ1!M62</f>
        <v>0</v>
      </c>
      <c r="N154" s="18">
        <f>SUM(K154:M154)</f>
        <v>0</v>
      </c>
      <c r="O154" s="69">
        <f>+โครงการ1!O62</f>
        <v>0</v>
      </c>
      <c r="P154" s="69">
        <f>+โครงการ1!P62</f>
        <v>0</v>
      </c>
      <c r="Q154" s="69">
        <f>+โครงการ1!Q62</f>
        <v>0</v>
      </c>
      <c r="R154" s="18">
        <f>SUM(O154:Q154)</f>
        <v>0</v>
      </c>
      <c r="S154" s="9"/>
    </row>
    <row r="155" spans="1:19" ht="19.5" customHeight="1" x14ac:dyDescent="0.55000000000000004">
      <c r="A155" s="17" t="s">
        <v>36</v>
      </c>
      <c r="B155" s="18">
        <f>SUM(F155+J155+N155+R155)</f>
        <v>0</v>
      </c>
      <c r="C155" s="69">
        <f>+โครงการ1!C63</f>
        <v>0</v>
      </c>
      <c r="D155" s="69">
        <f>+โครงการ1!D63</f>
        <v>0</v>
      </c>
      <c r="E155" s="69">
        <f>+โครงการ1!E63</f>
        <v>0</v>
      </c>
      <c r="F155" s="18">
        <f>SUM(C155:E155)</f>
        <v>0</v>
      </c>
      <c r="G155" s="69">
        <f>+โครงการ1!G63</f>
        <v>0</v>
      </c>
      <c r="H155" s="69">
        <f>+โครงการ1!H63</f>
        <v>0</v>
      </c>
      <c r="I155" s="69">
        <f>+โครงการ1!I63</f>
        <v>0</v>
      </c>
      <c r="J155" s="18">
        <f>SUM(G155:I155)</f>
        <v>0</v>
      </c>
      <c r="K155" s="69">
        <f>+โครงการ1!K63</f>
        <v>0</v>
      </c>
      <c r="L155" s="69">
        <f>+โครงการ1!L63</f>
        <v>0</v>
      </c>
      <c r="M155" s="69">
        <f>+โครงการ1!M63</f>
        <v>0</v>
      </c>
      <c r="N155" s="18">
        <f>SUM(K155:M155)</f>
        <v>0</v>
      </c>
      <c r="O155" s="69">
        <f>+โครงการ1!O63</f>
        <v>0</v>
      </c>
      <c r="P155" s="69">
        <f>+โครงการ1!P63</f>
        <v>0</v>
      </c>
      <c r="Q155" s="69">
        <f>+โครงการ1!Q63</f>
        <v>0</v>
      </c>
      <c r="R155" s="18">
        <f>SUM(O155:Q155)</f>
        <v>0</v>
      </c>
      <c r="S155" s="9"/>
    </row>
    <row r="156" spans="1:19" ht="19.5" customHeight="1" x14ac:dyDescent="0.55000000000000004">
      <c r="A156" s="19" t="s">
        <v>37</v>
      </c>
      <c r="B156" s="18">
        <f t="shared" ref="B156:R156" si="77">SUM(B157:B162)</f>
        <v>191000</v>
      </c>
      <c r="C156" s="18">
        <f t="shared" si="77"/>
        <v>0</v>
      </c>
      <c r="D156" s="18">
        <f t="shared" si="77"/>
        <v>0</v>
      </c>
      <c r="E156" s="18">
        <f t="shared" si="77"/>
        <v>0</v>
      </c>
      <c r="F156" s="18">
        <f t="shared" si="77"/>
        <v>0</v>
      </c>
      <c r="G156" s="18">
        <f t="shared" si="77"/>
        <v>0</v>
      </c>
      <c r="H156" s="18">
        <f t="shared" si="77"/>
        <v>124500</v>
      </c>
      <c r="I156" s="18">
        <f t="shared" si="77"/>
        <v>0</v>
      </c>
      <c r="J156" s="18">
        <f t="shared" si="77"/>
        <v>124500</v>
      </c>
      <c r="K156" s="18">
        <f t="shared" si="77"/>
        <v>45800</v>
      </c>
      <c r="L156" s="18">
        <f t="shared" si="77"/>
        <v>0</v>
      </c>
      <c r="M156" s="18">
        <f t="shared" si="77"/>
        <v>0</v>
      </c>
      <c r="N156" s="18">
        <f t="shared" si="77"/>
        <v>45800</v>
      </c>
      <c r="O156" s="18">
        <f t="shared" si="77"/>
        <v>20700</v>
      </c>
      <c r="P156" s="18">
        <f t="shared" si="77"/>
        <v>0</v>
      </c>
      <c r="Q156" s="18">
        <f t="shared" si="77"/>
        <v>0</v>
      </c>
      <c r="R156" s="18">
        <f t="shared" si="77"/>
        <v>20700</v>
      </c>
      <c r="S156" s="9"/>
    </row>
    <row r="157" spans="1:19" ht="19.5" customHeight="1" x14ac:dyDescent="0.55000000000000004">
      <c r="A157" s="17" t="s">
        <v>38</v>
      </c>
      <c r="B157" s="18">
        <f t="shared" ref="B157:B162" si="78">SUM(F157+J157+N157+R157)</f>
        <v>0</v>
      </c>
      <c r="C157" s="69">
        <f>+โครงการ1!C65</f>
        <v>0</v>
      </c>
      <c r="D157" s="69">
        <f>+โครงการ1!D65</f>
        <v>0</v>
      </c>
      <c r="E157" s="69">
        <f>+โครงการ1!E65</f>
        <v>0</v>
      </c>
      <c r="F157" s="18">
        <f t="shared" ref="F157:F162" si="79">SUM(C157:E157)</f>
        <v>0</v>
      </c>
      <c r="G157" s="69">
        <f>+โครงการ1!G65</f>
        <v>0</v>
      </c>
      <c r="H157" s="69">
        <f>+โครงการ1!H65</f>
        <v>0</v>
      </c>
      <c r="I157" s="69">
        <f>+โครงการ1!I65</f>
        <v>0</v>
      </c>
      <c r="J157" s="18">
        <f t="shared" ref="J157:J162" si="80">SUM(G157:I157)</f>
        <v>0</v>
      </c>
      <c r="K157" s="69">
        <f>+โครงการ1!K65</f>
        <v>0</v>
      </c>
      <c r="L157" s="69">
        <f>+โครงการ1!L65</f>
        <v>0</v>
      </c>
      <c r="M157" s="69">
        <f>+โครงการ1!M65</f>
        <v>0</v>
      </c>
      <c r="N157" s="18">
        <f t="shared" ref="N157:N162" si="81">SUM(K157:M157)</f>
        <v>0</v>
      </c>
      <c r="O157" s="69">
        <f>+โครงการ1!O65</f>
        <v>0</v>
      </c>
      <c r="P157" s="69">
        <f>+โครงการ1!P65</f>
        <v>0</v>
      </c>
      <c r="Q157" s="69">
        <f>+โครงการ1!Q65</f>
        <v>0</v>
      </c>
      <c r="R157" s="18">
        <f t="shared" ref="R157:R162" si="82">SUM(O157:Q157)</f>
        <v>0</v>
      </c>
      <c r="S157" s="9"/>
    </row>
    <row r="158" spans="1:19" ht="19.5" customHeight="1" x14ac:dyDescent="0.55000000000000004">
      <c r="A158" s="17" t="s">
        <v>39</v>
      </c>
      <c r="B158" s="18">
        <f t="shared" si="78"/>
        <v>7500</v>
      </c>
      <c r="C158" s="69">
        <f>+โครงการ1!C66</f>
        <v>0</v>
      </c>
      <c r="D158" s="69">
        <f>+โครงการ1!D66</f>
        <v>0</v>
      </c>
      <c r="E158" s="69">
        <f>+โครงการ1!E66</f>
        <v>0</v>
      </c>
      <c r="F158" s="18">
        <f t="shared" si="79"/>
        <v>0</v>
      </c>
      <c r="G158" s="69">
        <f>+โครงการ1!G66</f>
        <v>0</v>
      </c>
      <c r="H158" s="69">
        <f>+โครงการ1!H66</f>
        <v>4500</v>
      </c>
      <c r="I158" s="69">
        <f>+โครงการ1!I66</f>
        <v>0</v>
      </c>
      <c r="J158" s="18">
        <f t="shared" si="80"/>
        <v>4500</v>
      </c>
      <c r="K158" s="69">
        <f>+โครงการ1!K66</f>
        <v>2300</v>
      </c>
      <c r="L158" s="69">
        <f>+โครงการ1!L66</f>
        <v>0</v>
      </c>
      <c r="M158" s="69">
        <f>+โครงการ1!M66</f>
        <v>0</v>
      </c>
      <c r="N158" s="18">
        <f t="shared" si="81"/>
        <v>2300</v>
      </c>
      <c r="O158" s="69">
        <f>+โครงการ1!O66</f>
        <v>700</v>
      </c>
      <c r="P158" s="69">
        <f>+โครงการ1!P66</f>
        <v>0</v>
      </c>
      <c r="Q158" s="69">
        <f>+โครงการ1!Q66</f>
        <v>0</v>
      </c>
      <c r="R158" s="18">
        <f t="shared" si="82"/>
        <v>700</v>
      </c>
      <c r="S158" s="9"/>
    </row>
    <row r="159" spans="1:19" ht="19.5" customHeight="1" x14ac:dyDescent="0.55000000000000004">
      <c r="A159" s="17" t="s">
        <v>40</v>
      </c>
      <c r="B159" s="18">
        <f t="shared" si="78"/>
        <v>0</v>
      </c>
      <c r="C159" s="69">
        <f>+โครงการ1!C67</f>
        <v>0</v>
      </c>
      <c r="D159" s="69">
        <f>+โครงการ1!D67</f>
        <v>0</v>
      </c>
      <c r="E159" s="69">
        <f>+โครงการ1!E67</f>
        <v>0</v>
      </c>
      <c r="F159" s="18">
        <f t="shared" si="79"/>
        <v>0</v>
      </c>
      <c r="G159" s="69">
        <f>+โครงการ1!G67</f>
        <v>0</v>
      </c>
      <c r="H159" s="69">
        <f>+โครงการ1!H67</f>
        <v>0</v>
      </c>
      <c r="I159" s="69">
        <f>+โครงการ1!I67</f>
        <v>0</v>
      </c>
      <c r="J159" s="18">
        <f t="shared" si="80"/>
        <v>0</v>
      </c>
      <c r="K159" s="69">
        <f>+โครงการ1!K67</f>
        <v>0</v>
      </c>
      <c r="L159" s="69">
        <f>+โครงการ1!L67</f>
        <v>0</v>
      </c>
      <c r="M159" s="69">
        <f>+โครงการ1!M67</f>
        <v>0</v>
      </c>
      <c r="N159" s="18">
        <f t="shared" si="81"/>
        <v>0</v>
      </c>
      <c r="O159" s="69">
        <f>+โครงการ1!O67</f>
        <v>0</v>
      </c>
      <c r="P159" s="69">
        <f>+โครงการ1!P67</f>
        <v>0</v>
      </c>
      <c r="Q159" s="69">
        <f>+โครงการ1!Q67</f>
        <v>0</v>
      </c>
      <c r="R159" s="18">
        <f t="shared" si="82"/>
        <v>0</v>
      </c>
      <c r="S159" s="9"/>
    </row>
    <row r="160" spans="1:19" ht="19.5" customHeight="1" x14ac:dyDescent="0.55000000000000004">
      <c r="A160" s="17" t="s">
        <v>41</v>
      </c>
      <c r="B160" s="18">
        <f t="shared" si="78"/>
        <v>0</v>
      </c>
      <c r="C160" s="69">
        <f>+โครงการ1!C68</f>
        <v>0</v>
      </c>
      <c r="D160" s="69">
        <f>+โครงการ1!D68</f>
        <v>0</v>
      </c>
      <c r="E160" s="69">
        <f>+โครงการ1!E68</f>
        <v>0</v>
      </c>
      <c r="F160" s="18">
        <f t="shared" si="79"/>
        <v>0</v>
      </c>
      <c r="G160" s="69">
        <f>+โครงการ1!G68</f>
        <v>0</v>
      </c>
      <c r="H160" s="69">
        <f>+โครงการ1!H68</f>
        <v>0</v>
      </c>
      <c r="I160" s="69">
        <f>+โครงการ1!I68</f>
        <v>0</v>
      </c>
      <c r="J160" s="18">
        <f t="shared" si="80"/>
        <v>0</v>
      </c>
      <c r="K160" s="69">
        <f>+โครงการ1!K68</f>
        <v>0</v>
      </c>
      <c r="L160" s="69">
        <f>+โครงการ1!L68</f>
        <v>0</v>
      </c>
      <c r="M160" s="69">
        <f>+โครงการ1!M68</f>
        <v>0</v>
      </c>
      <c r="N160" s="18">
        <f t="shared" si="81"/>
        <v>0</v>
      </c>
      <c r="O160" s="69">
        <f>+โครงการ1!O68</f>
        <v>0</v>
      </c>
      <c r="P160" s="69">
        <f>+โครงการ1!P68</f>
        <v>0</v>
      </c>
      <c r="Q160" s="69">
        <f>+โครงการ1!Q68</f>
        <v>0</v>
      </c>
      <c r="R160" s="18">
        <f t="shared" si="82"/>
        <v>0</v>
      </c>
      <c r="S160" s="9"/>
    </row>
    <row r="161" spans="1:23" ht="19.5" customHeight="1" x14ac:dyDescent="0.55000000000000004">
      <c r="A161" s="17" t="s">
        <v>42</v>
      </c>
      <c r="B161" s="18">
        <f t="shared" si="78"/>
        <v>0</v>
      </c>
      <c r="C161" s="69">
        <f>+โครงการ1!C69</f>
        <v>0</v>
      </c>
      <c r="D161" s="69">
        <f>+โครงการ1!D69</f>
        <v>0</v>
      </c>
      <c r="E161" s="69">
        <f>+โครงการ1!E69</f>
        <v>0</v>
      </c>
      <c r="F161" s="18">
        <f t="shared" si="79"/>
        <v>0</v>
      </c>
      <c r="G161" s="69">
        <f>+โครงการ1!G69</f>
        <v>0</v>
      </c>
      <c r="H161" s="69">
        <f>+โครงการ1!H69</f>
        <v>0</v>
      </c>
      <c r="I161" s="69">
        <f>+โครงการ1!I69</f>
        <v>0</v>
      </c>
      <c r="J161" s="18">
        <f t="shared" si="80"/>
        <v>0</v>
      </c>
      <c r="K161" s="69">
        <f>+โครงการ1!K69</f>
        <v>0</v>
      </c>
      <c r="L161" s="69">
        <f>+โครงการ1!L69</f>
        <v>0</v>
      </c>
      <c r="M161" s="69">
        <f>+โครงการ1!M69</f>
        <v>0</v>
      </c>
      <c r="N161" s="18">
        <f t="shared" si="81"/>
        <v>0</v>
      </c>
      <c r="O161" s="69">
        <f>+โครงการ1!O69</f>
        <v>0</v>
      </c>
      <c r="P161" s="69">
        <f>+โครงการ1!P69</f>
        <v>0</v>
      </c>
      <c r="Q161" s="69">
        <f>+โครงการ1!Q69</f>
        <v>0</v>
      </c>
      <c r="R161" s="18">
        <f t="shared" si="82"/>
        <v>0</v>
      </c>
      <c r="S161" s="9"/>
    </row>
    <row r="162" spans="1:23" ht="19.5" customHeight="1" x14ac:dyDescent="0.55000000000000004">
      <c r="A162" s="17" t="s">
        <v>43</v>
      </c>
      <c r="B162" s="18">
        <f t="shared" si="78"/>
        <v>183500</v>
      </c>
      <c r="C162" s="69">
        <f>+โครงการ1!C70</f>
        <v>0</v>
      </c>
      <c r="D162" s="69">
        <f>+โครงการ1!D70</f>
        <v>0</v>
      </c>
      <c r="E162" s="69">
        <f>+โครงการ1!E70</f>
        <v>0</v>
      </c>
      <c r="F162" s="18">
        <f t="shared" si="79"/>
        <v>0</v>
      </c>
      <c r="G162" s="69">
        <f>+โครงการ1!G70</f>
        <v>0</v>
      </c>
      <c r="H162" s="69">
        <f>+โครงการ1!H70</f>
        <v>120000</v>
      </c>
      <c r="I162" s="69">
        <f>+โครงการ1!I70</f>
        <v>0</v>
      </c>
      <c r="J162" s="18">
        <f t="shared" si="80"/>
        <v>120000</v>
      </c>
      <c r="K162" s="69">
        <f>+โครงการ1!K70</f>
        <v>43500</v>
      </c>
      <c r="L162" s="69">
        <f>+โครงการ1!L70</f>
        <v>0</v>
      </c>
      <c r="M162" s="69">
        <f>+โครงการ1!M70</f>
        <v>0</v>
      </c>
      <c r="N162" s="18">
        <f t="shared" si="81"/>
        <v>43500</v>
      </c>
      <c r="O162" s="69">
        <f>+โครงการ1!O70</f>
        <v>20000</v>
      </c>
      <c r="P162" s="69">
        <f>+โครงการ1!P70</f>
        <v>0</v>
      </c>
      <c r="Q162" s="69">
        <f>+โครงการ1!Q70</f>
        <v>0</v>
      </c>
      <c r="R162" s="18">
        <f t="shared" si="82"/>
        <v>20000</v>
      </c>
      <c r="S162" s="9"/>
    </row>
    <row r="163" spans="1:23" ht="19.5" customHeight="1" x14ac:dyDescent="0.55000000000000004">
      <c r="A163" s="15" t="s">
        <v>44</v>
      </c>
      <c r="B163" s="16">
        <f t="shared" ref="B163:R163" si="83">SUM(B164:B164)</f>
        <v>0</v>
      </c>
      <c r="C163" s="16">
        <f t="shared" si="83"/>
        <v>0</v>
      </c>
      <c r="D163" s="16">
        <f t="shared" si="83"/>
        <v>0</v>
      </c>
      <c r="E163" s="16">
        <f t="shared" si="83"/>
        <v>0</v>
      </c>
      <c r="F163" s="16">
        <f t="shared" si="83"/>
        <v>0</v>
      </c>
      <c r="G163" s="16">
        <f t="shared" si="83"/>
        <v>0</v>
      </c>
      <c r="H163" s="16">
        <f t="shared" si="83"/>
        <v>0</v>
      </c>
      <c r="I163" s="16">
        <f t="shared" si="83"/>
        <v>0</v>
      </c>
      <c r="J163" s="16">
        <f t="shared" si="83"/>
        <v>0</v>
      </c>
      <c r="K163" s="16">
        <f t="shared" si="83"/>
        <v>0</v>
      </c>
      <c r="L163" s="16">
        <f t="shared" si="83"/>
        <v>0</v>
      </c>
      <c r="M163" s="16">
        <f t="shared" si="83"/>
        <v>0</v>
      </c>
      <c r="N163" s="16">
        <f t="shared" si="83"/>
        <v>0</v>
      </c>
      <c r="O163" s="16">
        <f t="shared" si="83"/>
        <v>0</v>
      </c>
      <c r="P163" s="16">
        <f t="shared" si="83"/>
        <v>0</v>
      </c>
      <c r="Q163" s="16">
        <f t="shared" si="83"/>
        <v>0</v>
      </c>
      <c r="R163" s="16">
        <f t="shared" si="83"/>
        <v>0</v>
      </c>
      <c r="S163" s="9"/>
    </row>
    <row r="164" spans="1:23" ht="19.5" customHeight="1" x14ac:dyDescent="0.55000000000000004">
      <c r="A164" s="70" t="s">
        <v>45</v>
      </c>
      <c r="B164" s="23">
        <f>SUM(F164+J164+N164+R164)</f>
        <v>0</v>
      </c>
      <c r="C164" s="71">
        <f>+โครงการ1!C72</f>
        <v>0</v>
      </c>
      <c r="D164" s="71">
        <f>+โครงการ1!D72</f>
        <v>0</v>
      </c>
      <c r="E164" s="71">
        <f>+โครงการ1!E72</f>
        <v>0</v>
      </c>
      <c r="F164" s="23">
        <f>SUM(C164:E164)</f>
        <v>0</v>
      </c>
      <c r="G164" s="71">
        <f>+โครงการ1!G72</f>
        <v>0</v>
      </c>
      <c r="H164" s="71">
        <f>+โครงการ1!H72</f>
        <v>0</v>
      </c>
      <c r="I164" s="71">
        <f>+โครงการ1!I72</f>
        <v>0</v>
      </c>
      <c r="J164" s="23">
        <f>SUM(G164:I164)</f>
        <v>0</v>
      </c>
      <c r="K164" s="71">
        <f>+โครงการ1!K72</f>
        <v>0</v>
      </c>
      <c r="L164" s="71">
        <f>+โครงการ1!L72</f>
        <v>0</v>
      </c>
      <c r="M164" s="71">
        <f>+โครงการ1!M72</f>
        <v>0</v>
      </c>
      <c r="N164" s="23">
        <f>SUM(K164:M164)</f>
        <v>0</v>
      </c>
      <c r="O164" s="71">
        <f>+โครงการ1!O72</f>
        <v>0</v>
      </c>
      <c r="P164" s="71">
        <f>+โครงการ1!P72</f>
        <v>0</v>
      </c>
      <c r="Q164" s="71">
        <f>+โครงการ1!Q72</f>
        <v>0</v>
      </c>
      <c r="R164" s="23">
        <f>SUM(O164:Q164)</f>
        <v>0</v>
      </c>
      <c r="S164" s="9"/>
    </row>
    <row r="165" spans="1:23" ht="24.95" customHeight="1" x14ac:dyDescent="0.55000000000000004">
      <c r="A165" s="6" t="s">
        <v>71</v>
      </c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8"/>
      <c r="T165" s="8"/>
      <c r="U165" s="8"/>
      <c r="V165" s="8"/>
      <c r="W165" s="9"/>
    </row>
    <row r="166" spans="1:23" x14ac:dyDescent="0.55000000000000004">
      <c r="A166" s="146" t="s">
        <v>4</v>
      </c>
      <c r="B166" s="148" t="s">
        <v>5</v>
      </c>
      <c r="C166" s="143" t="s">
        <v>6</v>
      </c>
      <c r="D166" s="144"/>
      <c r="E166" s="145"/>
      <c r="F166" s="141" t="s">
        <v>7</v>
      </c>
      <c r="G166" s="143" t="s">
        <v>8</v>
      </c>
      <c r="H166" s="144"/>
      <c r="I166" s="145"/>
      <c r="J166" s="141" t="s">
        <v>9</v>
      </c>
      <c r="K166" s="143" t="s">
        <v>10</v>
      </c>
      <c r="L166" s="144"/>
      <c r="M166" s="145"/>
      <c r="N166" s="141" t="s">
        <v>11</v>
      </c>
      <c r="O166" s="143" t="s">
        <v>12</v>
      </c>
      <c r="P166" s="144"/>
      <c r="Q166" s="145"/>
      <c r="R166" s="141" t="s">
        <v>13</v>
      </c>
      <c r="S166" s="10"/>
    </row>
    <row r="167" spans="1:23" x14ac:dyDescent="0.55000000000000004">
      <c r="A167" s="147"/>
      <c r="B167" s="149"/>
      <c r="C167" s="11" t="s">
        <v>14</v>
      </c>
      <c r="D167" s="11" t="s">
        <v>15</v>
      </c>
      <c r="E167" s="11" t="s">
        <v>16</v>
      </c>
      <c r="F167" s="142"/>
      <c r="G167" s="11" t="s">
        <v>17</v>
      </c>
      <c r="H167" s="11" t="s">
        <v>18</v>
      </c>
      <c r="I167" s="11" t="s">
        <v>19</v>
      </c>
      <c r="J167" s="142"/>
      <c r="K167" s="11" t="s">
        <v>20</v>
      </c>
      <c r="L167" s="11" t="s">
        <v>21</v>
      </c>
      <c r="M167" s="11" t="s">
        <v>22</v>
      </c>
      <c r="N167" s="142"/>
      <c r="O167" s="11" t="s">
        <v>23</v>
      </c>
      <c r="P167" s="11" t="s">
        <v>24</v>
      </c>
      <c r="Q167" s="11" t="s">
        <v>25</v>
      </c>
      <c r="R167" s="142"/>
      <c r="S167" s="12"/>
    </row>
    <row r="168" spans="1:23" ht="19.5" customHeight="1" x14ac:dyDescent="0.55000000000000004">
      <c r="A168" s="13" t="s">
        <v>26</v>
      </c>
      <c r="B168" s="14">
        <f>SUM(B169+B186)</f>
        <v>215900</v>
      </c>
      <c r="C168" s="14">
        <f t="shared" ref="C168:R168" si="84">SUM(C169+C186)</f>
        <v>0</v>
      </c>
      <c r="D168" s="14">
        <f t="shared" si="84"/>
        <v>0</v>
      </c>
      <c r="E168" s="14">
        <f t="shared" si="84"/>
        <v>0</v>
      </c>
      <c r="F168" s="14">
        <f t="shared" si="84"/>
        <v>0</v>
      </c>
      <c r="G168" s="14">
        <f t="shared" si="84"/>
        <v>0</v>
      </c>
      <c r="H168" s="14">
        <f t="shared" si="84"/>
        <v>139500</v>
      </c>
      <c r="I168" s="14">
        <f t="shared" si="84"/>
        <v>0</v>
      </c>
      <c r="J168" s="14">
        <f t="shared" si="84"/>
        <v>139500</v>
      </c>
      <c r="K168" s="14">
        <f t="shared" si="84"/>
        <v>53200</v>
      </c>
      <c r="L168" s="14">
        <f t="shared" si="84"/>
        <v>0</v>
      </c>
      <c r="M168" s="14">
        <f t="shared" si="84"/>
        <v>0</v>
      </c>
      <c r="N168" s="14">
        <f t="shared" si="84"/>
        <v>53200</v>
      </c>
      <c r="O168" s="14">
        <f t="shared" si="84"/>
        <v>23200</v>
      </c>
      <c r="P168" s="14">
        <f t="shared" si="84"/>
        <v>0</v>
      </c>
      <c r="Q168" s="14">
        <f t="shared" si="84"/>
        <v>0</v>
      </c>
      <c r="R168" s="14">
        <f t="shared" si="84"/>
        <v>23200</v>
      </c>
      <c r="S168" s="9"/>
    </row>
    <row r="169" spans="1:23" ht="19.5" customHeight="1" x14ac:dyDescent="0.55000000000000004">
      <c r="A169" s="15" t="s">
        <v>27</v>
      </c>
      <c r="B169" s="16">
        <f>SUM(B170)</f>
        <v>215900</v>
      </c>
      <c r="C169" s="16">
        <f t="shared" ref="C169:R169" si="85">SUM(C170)</f>
        <v>0</v>
      </c>
      <c r="D169" s="16">
        <f t="shared" si="85"/>
        <v>0</v>
      </c>
      <c r="E169" s="16">
        <f t="shared" si="85"/>
        <v>0</v>
      </c>
      <c r="F169" s="16">
        <f t="shared" si="85"/>
        <v>0</v>
      </c>
      <c r="G169" s="16">
        <f t="shared" si="85"/>
        <v>0</v>
      </c>
      <c r="H169" s="16">
        <f t="shared" si="85"/>
        <v>139500</v>
      </c>
      <c r="I169" s="16">
        <f t="shared" si="85"/>
        <v>0</v>
      </c>
      <c r="J169" s="16">
        <f t="shared" si="85"/>
        <v>139500</v>
      </c>
      <c r="K169" s="16">
        <f t="shared" si="85"/>
        <v>53200</v>
      </c>
      <c r="L169" s="16">
        <f t="shared" si="85"/>
        <v>0</v>
      </c>
      <c r="M169" s="16">
        <f t="shared" si="85"/>
        <v>0</v>
      </c>
      <c r="N169" s="16">
        <f t="shared" si="85"/>
        <v>53200</v>
      </c>
      <c r="O169" s="16">
        <f t="shared" si="85"/>
        <v>23200</v>
      </c>
      <c r="P169" s="16">
        <f t="shared" si="85"/>
        <v>0</v>
      </c>
      <c r="Q169" s="16">
        <f t="shared" si="85"/>
        <v>0</v>
      </c>
      <c r="R169" s="16">
        <f t="shared" si="85"/>
        <v>23200</v>
      </c>
      <c r="S169" s="9"/>
    </row>
    <row r="170" spans="1:23" ht="19.5" customHeight="1" x14ac:dyDescent="0.55000000000000004">
      <c r="A170" s="17" t="s">
        <v>28</v>
      </c>
      <c r="B170" s="18">
        <f t="shared" ref="B170:R170" si="86">SUM(B171+B173+B179)</f>
        <v>215900</v>
      </c>
      <c r="C170" s="18">
        <f t="shared" si="86"/>
        <v>0</v>
      </c>
      <c r="D170" s="18">
        <f t="shared" si="86"/>
        <v>0</v>
      </c>
      <c r="E170" s="18">
        <f t="shared" si="86"/>
        <v>0</v>
      </c>
      <c r="F170" s="18">
        <f t="shared" si="86"/>
        <v>0</v>
      </c>
      <c r="G170" s="18">
        <f t="shared" si="86"/>
        <v>0</v>
      </c>
      <c r="H170" s="18">
        <f t="shared" si="86"/>
        <v>139500</v>
      </c>
      <c r="I170" s="18">
        <f t="shared" si="86"/>
        <v>0</v>
      </c>
      <c r="J170" s="18">
        <f t="shared" si="86"/>
        <v>139500</v>
      </c>
      <c r="K170" s="18">
        <f t="shared" si="86"/>
        <v>53200</v>
      </c>
      <c r="L170" s="18">
        <f t="shared" si="86"/>
        <v>0</v>
      </c>
      <c r="M170" s="18">
        <f t="shared" si="86"/>
        <v>0</v>
      </c>
      <c r="N170" s="18">
        <f t="shared" si="86"/>
        <v>53200</v>
      </c>
      <c r="O170" s="18">
        <f t="shared" si="86"/>
        <v>23200</v>
      </c>
      <c r="P170" s="18">
        <f t="shared" si="86"/>
        <v>0</v>
      </c>
      <c r="Q170" s="18">
        <f t="shared" si="86"/>
        <v>0</v>
      </c>
      <c r="R170" s="18">
        <f t="shared" si="86"/>
        <v>23200</v>
      </c>
      <c r="S170" s="9"/>
    </row>
    <row r="171" spans="1:23" ht="19.5" customHeight="1" x14ac:dyDescent="0.55000000000000004">
      <c r="A171" s="19" t="s">
        <v>29</v>
      </c>
      <c r="B171" s="18">
        <f t="shared" ref="B171:R171" si="87">SUM(B172:B172)</f>
        <v>0</v>
      </c>
      <c r="C171" s="18">
        <f t="shared" si="87"/>
        <v>0</v>
      </c>
      <c r="D171" s="18">
        <f t="shared" si="87"/>
        <v>0</v>
      </c>
      <c r="E171" s="18">
        <f t="shared" si="87"/>
        <v>0</v>
      </c>
      <c r="F171" s="18">
        <f t="shared" si="87"/>
        <v>0</v>
      </c>
      <c r="G171" s="18">
        <f t="shared" si="87"/>
        <v>0</v>
      </c>
      <c r="H171" s="18">
        <f t="shared" si="87"/>
        <v>0</v>
      </c>
      <c r="I171" s="18">
        <f t="shared" si="87"/>
        <v>0</v>
      </c>
      <c r="J171" s="18">
        <f t="shared" si="87"/>
        <v>0</v>
      </c>
      <c r="K171" s="18">
        <f t="shared" si="87"/>
        <v>0</v>
      </c>
      <c r="L171" s="18">
        <f t="shared" si="87"/>
        <v>0</v>
      </c>
      <c r="M171" s="18">
        <f t="shared" si="87"/>
        <v>0</v>
      </c>
      <c r="N171" s="18">
        <f t="shared" si="87"/>
        <v>0</v>
      </c>
      <c r="O171" s="18">
        <f t="shared" si="87"/>
        <v>0</v>
      </c>
      <c r="P171" s="18">
        <f t="shared" si="87"/>
        <v>0</v>
      </c>
      <c r="Q171" s="18">
        <f t="shared" si="87"/>
        <v>0</v>
      </c>
      <c r="R171" s="18">
        <f t="shared" si="87"/>
        <v>0</v>
      </c>
      <c r="S171" s="9"/>
    </row>
    <row r="172" spans="1:23" ht="19.5" customHeight="1" x14ac:dyDescent="0.55000000000000004">
      <c r="A172" s="17" t="s">
        <v>30</v>
      </c>
      <c r="B172" s="18">
        <f>SUM(F172+J172+N172+R172)</f>
        <v>0</v>
      </c>
      <c r="C172" s="69">
        <f>+โครงการ1!C80</f>
        <v>0</v>
      </c>
      <c r="D172" s="69">
        <f>+โครงการ1!D80</f>
        <v>0</v>
      </c>
      <c r="E172" s="69">
        <f>+โครงการ1!E80</f>
        <v>0</v>
      </c>
      <c r="F172" s="18">
        <f>SUM(C172:E172)</f>
        <v>0</v>
      </c>
      <c r="G172" s="69">
        <f>+โครงการ1!G80</f>
        <v>0</v>
      </c>
      <c r="H172" s="69">
        <f>+โครงการ1!H80</f>
        <v>0</v>
      </c>
      <c r="I172" s="69">
        <f>+โครงการ1!I80</f>
        <v>0</v>
      </c>
      <c r="J172" s="18">
        <f>SUM(G172:I172)</f>
        <v>0</v>
      </c>
      <c r="K172" s="69">
        <f>+โครงการ1!K80</f>
        <v>0</v>
      </c>
      <c r="L172" s="69">
        <f>+โครงการ1!L80</f>
        <v>0</v>
      </c>
      <c r="M172" s="69">
        <f>+โครงการ1!M80</f>
        <v>0</v>
      </c>
      <c r="N172" s="18">
        <f>SUM(K172:M172)</f>
        <v>0</v>
      </c>
      <c r="O172" s="69">
        <f>+โครงการ1!O80</f>
        <v>0</v>
      </c>
      <c r="P172" s="69">
        <f>+โครงการ1!P80</f>
        <v>0</v>
      </c>
      <c r="Q172" s="69">
        <f>+โครงการ1!Q80</f>
        <v>0</v>
      </c>
      <c r="R172" s="18">
        <f>SUM(O172:Q172)</f>
        <v>0</v>
      </c>
      <c r="S172" s="9"/>
    </row>
    <row r="173" spans="1:23" ht="19.5" customHeight="1" x14ac:dyDescent="0.55000000000000004">
      <c r="A173" s="19" t="s">
        <v>31</v>
      </c>
      <c r="B173" s="18">
        <f>SUM(B174:B178)</f>
        <v>24900</v>
      </c>
      <c r="C173" s="18">
        <f t="shared" ref="C173:R173" si="88">SUM(C174:C178)</f>
        <v>0</v>
      </c>
      <c r="D173" s="18">
        <f t="shared" si="88"/>
        <v>0</v>
      </c>
      <c r="E173" s="18">
        <f t="shared" si="88"/>
        <v>0</v>
      </c>
      <c r="F173" s="18">
        <f t="shared" si="88"/>
        <v>0</v>
      </c>
      <c r="G173" s="18">
        <f t="shared" si="88"/>
        <v>0</v>
      </c>
      <c r="H173" s="18">
        <f t="shared" si="88"/>
        <v>15000</v>
      </c>
      <c r="I173" s="18">
        <f t="shared" si="88"/>
        <v>0</v>
      </c>
      <c r="J173" s="18">
        <f t="shared" si="88"/>
        <v>15000</v>
      </c>
      <c r="K173" s="18">
        <f t="shared" si="88"/>
        <v>7400</v>
      </c>
      <c r="L173" s="18">
        <f t="shared" si="88"/>
        <v>0</v>
      </c>
      <c r="M173" s="18">
        <f t="shared" si="88"/>
        <v>0</v>
      </c>
      <c r="N173" s="18">
        <f t="shared" si="88"/>
        <v>7400</v>
      </c>
      <c r="O173" s="18">
        <f t="shared" si="88"/>
        <v>2500</v>
      </c>
      <c r="P173" s="18">
        <f t="shared" si="88"/>
        <v>0</v>
      </c>
      <c r="Q173" s="18">
        <f t="shared" si="88"/>
        <v>0</v>
      </c>
      <c r="R173" s="18">
        <f t="shared" si="88"/>
        <v>2500</v>
      </c>
      <c r="S173" s="9"/>
    </row>
    <row r="174" spans="1:23" ht="19.5" customHeight="1" x14ac:dyDescent="0.55000000000000004">
      <c r="A174" s="17" t="s">
        <v>32</v>
      </c>
      <c r="B174" s="18">
        <f>SUM(F174+J174+N174+R174)</f>
        <v>19400</v>
      </c>
      <c r="C174" s="69">
        <f>+โครงการ1!C82</f>
        <v>0</v>
      </c>
      <c r="D174" s="69">
        <f>+โครงการ1!D82</f>
        <v>0</v>
      </c>
      <c r="E174" s="69">
        <f>+โครงการ1!E82</f>
        <v>0</v>
      </c>
      <c r="F174" s="18">
        <f>SUM(C174:E174)</f>
        <v>0</v>
      </c>
      <c r="G174" s="69">
        <f>+โครงการ1!G82</f>
        <v>0</v>
      </c>
      <c r="H174" s="69">
        <f>+โครงการ1!H82</f>
        <v>11700</v>
      </c>
      <c r="I174" s="69">
        <f>+โครงการ1!I82</f>
        <v>0</v>
      </c>
      <c r="J174" s="18">
        <f>SUM(G174:I174)</f>
        <v>11700</v>
      </c>
      <c r="K174" s="69">
        <f>+โครงการ1!K82</f>
        <v>5800</v>
      </c>
      <c r="L174" s="69">
        <f>+โครงการ1!L82</f>
        <v>0</v>
      </c>
      <c r="M174" s="69">
        <f>+โครงการ1!M82</f>
        <v>0</v>
      </c>
      <c r="N174" s="18">
        <f>SUM(K174:M174)</f>
        <v>5800</v>
      </c>
      <c r="O174" s="69">
        <f>+โครงการ1!O82</f>
        <v>1900</v>
      </c>
      <c r="P174" s="69">
        <f>+โครงการ1!P82</f>
        <v>0</v>
      </c>
      <c r="Q174" s="69">
        <f>+โครงการ1!Q82</f>
        <v>0</v>
      </c>
      <c r="R174" s="18">
        <f>SUM(O174:Q174)</f>
        <v>1900</v>
      </c>
      <c r="S174" s="9"/>
    </row>
    <row r="175" spans="1:23" ht="19.5" customHeight="1" x14ac:dyDescent="0.55000000000000004">
      <c r="A175" s="17" t="s">
        <v>33</v>
      </c>
      <c r="B175" s="18">
        <f>SUM(F175+J175+N175+R175)</f>
        <v>5500</v>
      </c>
      <c r="C175" s="69">
        <f>+โครงการ1!C83</f>
        <v>0</v>
      </c>
      <c r="D175" s="69">
        <f>+โครงการ1!D83</f>
        <v>0</v>
      </c>
      <c r="E175" s="69">
        <f>+โครงการ1!E83</f>
        <v>0</v>
      </c>
      <c r="F175" s="18">
        <f>SUM(C175:E175)</f>
        <v>0</v>
      </c>
      <c r="G175" s="69">
        <f>+โครงการ1!G83</f>
        <v>0</v>
      </c>
      <c r="H175" s="69">
        <f>+โครงการ1!H83</f>
        <v>3300</v>
      </c>
      <c r="I175" s="69">
        <f>+โครงการ1!I83</f>
        <v>0</v>
      </c>
      <c r="J175" s="18">
        <f>SUM(G175:I175)</f>
        <v>3300</v>
      </c>
      <c r="K175" s="69">
        <f>+โครงการ1!K83</f>
        <v>1600</v>
      </c>
      <c r="L175" s="69">
        <f>+โครงการ1!L83</f>
        <v>0</v>
      </c>
      <c r="M175" s="69">
        <f>+โครงการ1!M83</f>
        <v>0</v>
      </c>
      <c r="N175" s="18">
        <f>SUM(K175:M175)</f>
        <v>1600</v>
      </c>
      <c r="O175" s="69">
        <f>+โครงการ1!O83</f>
        <v>600</v>
      </c>
      <c r="P175" s="69">
        <f>+โครงการ1!P83</f>
        <v>0</v>
      </c>
      <c r="Q175" s="69">
        <f>+โครงการ1!Q83</f>
        <v>0</v>
      </c>
      <c r="R175" s="18">
        <f>SUM(O175:Q175)</f>
        <v>600</v>
      </c>
      <c r="S175" s="9"/>
    </row>
    <row r="176" spans="1:23" ht="19.5" customHeight="1" x14ac:dyDescent="0.55000000000000004">
      <c r="A176" s="17" t="s">
        <v>34</v>
      </c>
      <c r="B176" s="18">
        <f>SUM(F176+J176+N176+R176)</f>
        <v>0</v>
      </c>
      <c r="C176" s="69">
        <f>+โครงการ1!C84</f>
        <v>0</v>
      </c>
      <c r="D176" s="69">
        <f>+โครงการ1!D84</f>
        <v>0</v>
      </c>
      <c r="E176" s="69">
        <f>+โครงการ1!E84</f>
        <v>0</v>
      </c>
      <c r="F176" s="18">
        <f>SUM(C176:E176)</f>
        <v>0</v>
      </c>
      <c r="G176" s="69">
        <f>+โครงการ1!G84</f>
        <v>0</v>
      </c>
      <c r="H176" s="69">
        <f>+โครงการ1!H84</f>
        <v>0</v>
      </c>
      <c r="I176" s="69">
        <f>+โครงการ1!I84</f>
        <v>0</v>
      </c>
      <c r="J176" s="18">
        <f>SUM(G176:I176)</f>
        <v>0</v>
      </c>
      <c r="K176" s="69">
        <f>+โครงการ1!K84</f>
        <v>0</v>
      </c>
      <c r="L176" s="69">
        <f>+โครงการ1!L84</f>
        <v>0</v>
      </c>
      <c r="M176" s="69">
        <f>+โครงการ1!M84</f>
        <v>0</v>
      </c>
      <c r="N176" s="18">
        <f>SUM(K176:M176)</f>
        <v>0</v>
      </c>
      <c r="O176" s="69">
        <f>+โครงการ1!O84</f>
        <v>0</v>
      </c>
      <c r="P176" s="69">
        <f>+โครงการ1!P84</f>
        <v>0</v>
      </c>
      <c r="Q176" s="69">
        <f>+โครงการ1!Q84</f>
        <v>0</v>
      </c>
      <c r="R176" s="18">
        <f>SUM(O176:Q176)</f>
        <v>0</v>
      </c>
      <c r="S176" s="9"/>
    </row>
    <row r="177" spans="1:19" ht="19.5" customHeight="1" x14ac:dyDescent="0.55000000000000004">
      <c r="A177" s="17" t="s">
        <v>35</v>
      </c>
      <c r="B177" s="18">
        <f>SUM(F177+J177+N177+R177)</f>
        <v>0</v>
      </c>
      <c r="C177" s="69">
        <f>+โครงการ1!C85</f>
        <v>0</v>
      </c>
      <c r="D177" s="69">
        <f>+โครงการ1!D85</f>
        <v>0</v>
      </c>
      <c r="E177" s="69">
        <f>+โครงการ1!E85</f>
        <v>0</v>
      </c>
      <c r="F177" s="18">
        <f>SUM(C177:E177)</f>
        <v>0</v>
      </c>
      <c r="G177" s="69">
        <f>+โครงการ1!G85</f>
        <v>0</v>
      </c>
      <c r="H177" s="69">
        <f>+โครงการ1!H85</f>
        <v>0</v>
      </c>
      <c r="I177" s="69">
        <f>+โครงการ1!I85</f>
        <v>0</v>
      </c>
      <c r="J177" s="18">
        <f>SUM(G177:I177)</f>
        <v>0</v>
      </c>
      <c r="K177" s="69">
        <f>+โครงการ1!K85</f>
        <v>0</v>
      </c>
      <c r="L177" s="69">
        <f>+โครงการ1!L85</f>
        <v>0</v>
      </c>
      <c r="M177" s="69">
        <f>+โครงการ1!M85</f>
        <v>0</v>
      </c>
      <c r="N177" s="18">
        <f>SUM(K177:M177)</f>
        <v>0</v>
      </c>
      <c r="O177" s="69">
        <f>+โครงการ1!O85</f>
        <v>0</v>
      </c>
      <c r="P177" s="69">
        <f>+โครงการ1!P85</f>
        <v>0</v>
      </c>
      <c r="Q177" s="69">
        <f>+โครงการ1!Q85</f>
        <v>0</v>
      </c>
      <c r="R177" s="18">
        <f>SUM(O177:Q177)</f>
        <v>0</v>
      </c>
      <c r="S177" s="9"/>
    </row>
    <row r="178" spans="1:19" ht="19.5" customHeight="1" x14ac:dyDescent="0.55000000000000004">
      <c r="A178" s="17" t="s">
        <v>36</v>
      </c>
      <c r="B178" s="18">
        <f>SUM(F178+J178+N178+R178)</f>
        <v>0</v>
      </c>
      <c r="C178" s="69">
        <f>+โครงการ1!C86</f>
        <v>0</v>
      </c>
      <c r="D178" s="69">
        <f>+โครงการ1!D86</f>
        <v>0</v>
      </c>
      <c r="E178" s="69">
        <f>+โครงการ1!E86</f>
        <v>0</v>
      </c>
      <c r="F178" s="18">
        <f>SUM(C178:E178)</f>
        <v>0</v>
      </c>
      <c r="G178" s="69">
        <f>+โครงการ1!G86</f>
        <v>0</v>
      </c>
      <c r="H178" s="69">
        <f>+โครงการ1!H86</f>
        <v>0</v>
      </c>
      <c r="I178" s="69">
        <f>+โครงการ1!I86</f>
        <v>0</v>
      </c>
      <c r="J178" s="18">
        <f>SUM(G178:I178)</f>
        <v>0</v>
      </c>
      <c r="K178" s="69">
        <f>+โครงการ1!K86</f>
        <v>0</v>
      </c>
      <c r="L178" s="69">
        <f>+โครงการ1!L86</f>
        <v>0</v>
      </c>
      <c r="M178" s="69">
        <f>+โครงการ1!M86</f>
        <v>0</v>
      </c>
      <c r="N178" s="18">
        <f>SUM(K178:M178)</f>
        <v>0</v>
      </c>
      <c r="O178" s="69">
        <f>+โครงการ1!O86</f>
        <v>0</v>
      </c>
      <c r="P178" s="69">
        <f>+โครงการ1!P86</f>
        <v>0</v>
      </c>
      <c r="Q178" s="69">
        <f>+โครงการ1!Q86</f>
        <v>0</v>
      </c>
      <c r="R178" s="18">
        <f>SUM(O178:Q178)</f>
        <v>0</v>
      </c>
      <c r="S178" s="9"/>
    </row>
    <row r="179" spans="1:19" ht="19.5" customHeight="1" x14ac:dyDescent="0.55000000000000004">
      <c r="A179" s="19" t="s">
        <v>37</v>
      </c>
      <c r="B179" s="18">
        <f t="shared" ref="B179:R179" si="89">SUM(B180:B185)</f>
        <v>191000</v>
      </c>
      <c r="C179" s="18">
        <f t="shared" si="89"/>
        <v>0</v>
      </c>
      <c r="D179" s="18">
        <f t="shared" si="89"/>
        <v>0</v>
      </c>
      <c r="E179" s="18">
        <f t="shared" si="89"/>
        <v>0</v>
      </c>
      <c r="F179" s="18">
        <f t="shared" si="89"/>
        <v>0</v>
      </c>
      <c r="G179" s="18">
        <f t="shared" si="89"/>
        <v>0</v>
      </c>
      <c r="H179" s="18">
        <f t="shared" si="89"/>
        <v>124500</v>
      </c>
      <c r="I179" s="18">
        <f t="shared" si="89"/>
        <v>0</v>
      </c>
      <c r="J179" s="18">
        <f t="shared" si="89"/>
        <v>124500</v>
      </c>
      <c r="K179" s="18">
        <f t="shared" si="89"/>
        <v>45800</v>
      </c>
      <c r="L179" s="18">
        <f t="shared" si="89"/>
        <v>0</v>
      </c>
      <c r="M179" s="18">
        <f t="shared" si="89"/>
        <v>0</v>
      </c>
      <c r="N179" s="18">
        <f t="shared" si="89"/>
        <v>45800</v>
      </c>
      <c r="O179" s="18">
        <f t="shared" si="89"/>
        <v>20700</v>
      </c>
      <c r="P179" s="18">
        <f t="shared" si="89"/>
        <v>0</v>
      </c>
      <c r="Q179" s="18">
        <f t="shared" si="89"/>
        <v>0</v>
      </c>
      <c r="R179" s="18">
        <f t="shared" si="89"/>
        <v>20700</v>
      </c>
      <c r="S179" s="9"/>
    </row>
    <row r="180" spans="1:19" ht="19.5" customHeight="1" x14ac:dyDescent="0.55000000000000004">
      <c r="A180" s="17" t="s">
        <v>38</v>
      </c>
      <c r="B180" s="18">
        <f t="shared" ref="B180:B185" si="90">SUM(F180+J180+N180+R180)</f>
        <v>0</v>
      </c>
      <c r="C180" s="69">
        <f>+โครงการ1!C88</f>
        <v>0</v>
      </c>
      <c r="D180" s="69">
        <f>+โครงการ1!D88</f>
        <v>0</v>
      </c>
      <c r="E180" s="69">
        <f>+โครงการ1!E88</f>
        <v>0</v>
      </c>
      <c r="F180" s="18">
        <f t="shared" ref="F180:F185" si="91">SUM(C180:E180)</f>
        <v>0</v>
      </c>
      <c r="G180" s="69">
        <f>+โครงการ1!G88</f>
        <v>0</v>
      </c>
      <c r="H180" s="69">
        <f>+โครงการ1!H88</f>
        <v>0</v>
      </c>
      <c r="I180" s="69">
        <f>+โครงการ1!I88</f>
        <v>0</v>
      </c>
      <c r="J180" s="18">
        <f t="shared" ref="J180:J185" si="92">SUM(G180:I180)</f>
        <v>0</v>
      </c>
      <c r="K180" s="69">
        <f>+โครงการ1!K88</f>
        <v>0</v>
      </c>
      <c r="L180" s="69">
        <f>+โครงการ1!L88</f>
        <v>0</v>
      </c>
      <c r="M180" s="69">
        <f>+โครงการ1!M88</f>
        <v>0</v>
      </c>
      <c r="N180" s="18">
        <f t="shared" ref="N180:N185" si="93">SUM(K180:M180)</f>
        <v>0</v>
      </c>
      <c r="O180" s="69">
        <f>+โครงการ1!O88</f>
        <v>0</v>
      </c>
      <c r="P180" s="69">
        <f>+โครงการ1!P88</f>
        <v>0</v>
      </c>
      <c r="Q180" s="69">
        <f>+โครงการ1!Q88</f>
        <v>0</v>
      </c>
      <c r="R180" s="18">
        <f t="shared" ref="R180:R185" si="94">SUM(O180:Q180)</f>
        <v>0</v>
      </c>
      <c r="S180" s="9"/>
    </row>
    <row r="181" spans="1:19" ht="19.5" customHeight="1" x14ac:dyDescent="0.55000000000000004">
      <c r="A181" s="17" t="s">
        <v>39</v>
      </c>
      <c r="B181" s="18">
        <f t="shared" si="90"/>
        <v>7500</v>
      </c>
      <c r="C181" s="69">
        <f>+โครงการ1!C89</f>
        <v>0</v>
      </c>
      <c r="D181" s="69">
        <f>+โครงการ1!D89</f>
        <v>0</v>
      </c>
      <c r="E181" s="69">
        <f>+โครงการ1!E89</f>
        <v>0</v>
      </c>
      <c r="F181" s="18">
        <f t="shared" si="91"/>
        <v>0</v>
      </c>
      <c r="G181" s="69">
        <f>+โครงการ1!G89</f>
        <v>0</v>
      </c>
      <c r="H181" s="69">
        <f>+โครงการ1!H89</f>
        <v>4500</v>
      </c>
      <c r="I181" s="69">
        <f>+โครงการ1!I89</f>
        <v>0</v>
      </c>
      <c r="J181" s="18">
        <f t="shared" si="92"/>
        <v>4500</v>
      </c>
      <c r="K181" s="69">
        <f>+โครงการ1!K89</f>
        <v>2300</v>
      </c>
      <c r="L181" s="69">
        <f>+โครงการ1!L89</f>
        <v>0</v>
      </c>
      <c r="M181" s="69">
        <f>+โครงการ1!M89</f>
        <v>0</v>
      </c>
      <c r="N181" s="18">
        <f t="shared" si="93"/>
        <v>2300</v>
      </c>
      <c r="O181" s="69">
        <f>+โครงการ1!O89</f>
        <v>700</v>
      </c>
      <c r="P181" s="69">
        <f>+โครงการ1!P89</f>
        <v>0</v>
      </c>
      <c r="Q181" s="69">
        <f>+โครงการ1!Q89</f>
        <v>0</v>
      </c>
      <c r="R181" s="18">
        <f t="shared" si="94"/>
        <v>700</v>
      </c>
      <c r="S181" s="9"/>
    </row>
    <row r="182" spans="1:19" ht="19.5" customHeight="1" x14ac:dyDescent="0.55000000000000004">
      <c r="A182" s="17" t="s">
        <v>40</v>
      </c>
      <c r="B182" s="18">
        <f t="shared" si="90"/>
        <v>0</v>
      </c>
      <c r="C182" s="69">
        <f>+โครงการ1!C90</f>
        <v>0</v>
      </c>
      <c r="D182" s="69">
        <f>+โครงการ1!D90</f>
        <v>0</v>
      </c>
      <c r="E182" s="69">
        <f>+โครงการ1!E90</f>
        <v>0</v>
      </c>
      <c r="F182" s="18">
        <f t="shared" si="91"/>
        <v>0</v>
      </c>
      <c r="G182" s="69">
        <f>+โครงการ1!G90</f>
        <v>0</v>
      </c>
      <c r="H182" s="69">
        <f>+โครงการ1!H90</f>
        <v>0</v>
      </c>
      <c r="I182" s="69">
        <f>+โครงการ1!I90</f>
        <v>0</v>
      </c>
      <c r="J182" s="18">
        <f t="shared" si="92"/>
        <v>0</v>
      </c>
      <c r="K182" s="69">
        <f>+โครงการ1!K90</f>
        <v>0</v>
      </c>
      <c r="L182" s="69">
        <f>+โครงการ1!L90</f>
        <v>0</v>
      </c>
      <c r="M182" s="69">
        <f>+โครงการ1!M90</f>
        <v>0</v>
      </c>
      <c r="N182" s="18">
        <f t="shared" si="93"/>
        <v>0</v>
      </c>
      <c r="O182" s="69">
        <f>+โครงการ1!O90</f>
        <v>0</v>
      </c>
      <c r="P182" s="69">
        <f>+โครงการ1!P90</f>
        <v>0</v>
      </c>
      <c r="Q182" s="69">
        <f>+โครงการ1!Q90</f>
        <v>0</v>
      </c>
      <c r="R182" s="18">
        <f t="shared" si="94"/>
        <v>0</v>
      </c>
      <c r="S182" s="9"/>
    </row>
    <row r="183" spans="1:19" ht="19.5" customHeight="1" x14ac:dyDescent="0.55000000000000004">
      <c r="A183" s="17" t="s">
        <v>41</v>
      </c>
      <c r="B183" s="18">
        <f t="shared" si="90"/>
        <v>0</v>
      </c>
      <c r="C183" s="69">
        <f>+โครงการ1!C91</f>
        <v>0</v>
      </c>
      <c r="D183" s="69">
        <f>+โครงการ1!D91</f>
        <v>0</v>
      </c>
      <c r="E183" s="69">
        <f>+โครงการ1!E91</f>
        <v>0</v>
      </c>
      <c r="F183" s="18">
        <f t="shared" si="91"/>
        <v>0</v>
      </c>
      <c r="G183" s="69">
        <f>+โครงการ1!G91</f>
        <v>0</v>
      </c>
      <c r="H183" s="69">
        <f>+โครงการ1!H91</f>
        <v>0</v>
      </c>
      <c r="I183" s="69">
        <f>+โครงการ1!I91</f>
        <v>0</v>
      </c>
      <c r="J183" s="18">
        <f t="shared" si="92"/>
        <v>0</v>
      </c>
      <c r="K183" s="69">
        <f>+โครงการ1!K91</f>
        <v>0</v>
      </c>
      <c r="L183" s="69">
        <f>+โครงการ1!L91</f>
        <v>0</v>
      </c>
      <c r="M183" s="69">
        <f>+โครงการ1!M91</f>
        <v>0</v>
      </c>
      <c r="N183" s="18">
        <f t="shared" si="93"/>
        <v>0</v>
      </c>
      <c r="O183" s="69">
        <f>+โครงการ1!O91</f>
        <v>0</v>
      </c>
      <c r="P183" s="69">
        <f>+โครงการ1!P91</f>
        <v>0</v>
      </c>
      <c r="Q183" s="69">
        <f>+โครงการ1!Q91</f>
        <v>0</v>
      </c>
      <c r="R183" s="18">
        <f t="shared" si="94"/>
        <v>0</v>
      </c>
      <c r="S183" s="9"/>
    </row>
    <row r="184" spans="1:19" ht="19.5" customHeight="1" x14ac:dyDescent="0.55000000000000004">
      <c r="A184" s="17" t="s">
        <v>42</v>
      </c>
      <c r="B184" s="18">
        <f t="shared" si="90"/>
        <v>0</v>
      </c>
      <c r="C184" s="69">
        <f>+โครงการ1!C92</f>
        <v>0</v>
      </c>
      <c r="D184" s="69">
        <f>+โครงการ1!D92</f>
        <v>0</v>
      </c>
      <c r="E184" s="69">
        <f>+โครงการ1!E92</f>
        <v>0</v>
      </c>
      <c r="F184" s="18">
        <f t="shared" si="91"/>
        <v>0</v>
      </c>
      <c r="G184" s="69">
        <f>+โครงการ1!G92</f>
        <v>0</v>
      </c>
      <c r="H184" s="69">
        <f>+โครงการ1!H92</f>
        <v>0</v>
      </c>
      <c r="I184" s="69">
        <f>+โครงการ1!I92</f>
        <v>0</v>
      </c>
      <c r="J184" s="18">
        <f t="shared" si="92"/>
        <v>0</v>
      </c>
      <c r="K184" s="69">
        <f>+โครงการ1!K92</f>
        <v>0</v>
      </c>
      <c r="L184" s="69">
        <f>+โครงการ1!L92</f>
        <v>0</v>
      </c>
      <c r="M184" s="69">
        <f>+โครงการ1!M92</f>
        <v>0</v>
      </c>
      <c r="N184" s="18">
        <f t="shared" si="93"/>
        <v>0</v>
      </c>
      <c r="O184" s="69">
        <f>+โครงการ1!O92</f>
        <v>0</v>
      </c>
      <c r="P184" s="69">
        <f>+โครงการ1!P92</f>
        <v>0</v>
      </c>
      <c r="Q184" s="69">
        <f>+โครงการ1!Q92</f>
        <v>0</v>
      </c>
      <c r="R184" s="18">
        <f t="shared" si="94"/>
        <v>0</v>
      </c>
      <c r="S184" s="9"/>
    </row>
    <row r="185" spans="1:19" ht="19.5" customHeight="1" x14ac:dyDescent="0.55000000000000004">
      <c r="A185" s="17" t="s">
        <v>43</v>
      </c>
      <c r="B185" s="18">
        <f t="shared" si="90"/>
        <v>183500</v>
      </c>
      <c r="C185" s="69">
        <f>+โครงการ1!C93</f>
        <v>0</v>
      </c>
      <c r="D185" s="69">
        <f>+โครงการ1!D93</f>
        <v>0</v>
      </c>
      <c r="E185" s="69">
        <f>+โครงการ1!E93</f>
        <v>0</v>
      </c>
      <c r="F185" s="18">
        <f t="shared" si="91"/>
        <v>0</v>
      </c>
      <c r="G185" s="69">
        <f>+โครงการ1!G93</f>
        <v>0</v>
      </c>
      <c r="H185" s="69">
        <f>+โครงการ1!H93</f>
        <v>120000</v>
      </c>
      <c r="I185" s="69">
        <f>+โครงการ1!I93</f>
        <v>0</v>
      </c>
      <c r="J185" s="18">
        <f t="shared" si="92"/>
        <v>120000</v>
      </c>
      <c r="K185" s="69">
        <f>+โครงการ1!K93</f>
        <v>43500</v>
      </c>
      <c r="L185" s="69">
        <f>+โครงการ1!L93</f>
        <v>0</v>
      </c>
      <c r="M185" s="69">
        <f>+โครงการ1!M93</f>
        <v>0</v>
      </c>
      <c r="N185" s="18">
        <f t="shared" si="93"/>
        <v>43500</v>
      </c>
      <c r="O185" s="69">
        <f>+โครงการ1!O93</f>
        <v>20000</v>
      </c>
      <c r="P185" s="69">
        <f>+โครงการ1!P93</f>
        <v>0</v>
      </c>
      <c r="Q185" s="69">
        <f>+โครงการ1!Q93</f>
        <v>0</v>
      </c>
      <c r="R185" s="18">
        <f t="shared" si="94"/>
        <v>20000</v>
      </c>
      <c r="S185" s="9"/>
    </row>
    <row r="186" spans="1:19" ht="19.5" customHeight="1" x14ac:dyDescent="0.55000000000000004">
      <c r="A186" s="15" t="s">
        <v>44</v>
      </c>
      <c r="B186" s="16">
        <f t="shared" ref="B186:R186" si="95">SUM(B187:B187)</f>
        <v>0</v>
      </c>
      <c r="C186" s="16">
        <f t="shared" si="95"/>
        <v>0</v>
      </c>
      <c r="D186" s="16">
        <f t="shared" si="95"/>
        <v>0</v>
      </c>
      <c r="E186" s="16">
        <f t="shared" si="95"/>
        <v>0</v>
      </c>
      <c r="F186" s="16">
        <f t="shared" si="95"/>
        <v>0</v>
      </c>
      <c r="G186" s="16">
        <f t="shared" si="95"/>
        <v>0</v>
      </c>
      <c r="H186" s="16">
        <f t="shared" si="95"/>
        <v>0</v>
      </c>
      <c r="I186" s="16">
        <f t="shared" si="95"/>
        <v>0</v>
      </c>
      <c r="J186" s="16">
        <f t="shared" si="95"/>
        <v>0</v>
      </c>
      <c r="K186" s="16">
        <f t="shared" si="95"/>
        <v>0</v>
      </c>
      <c r="L186" s="16">
        <f t="shared" si="95"/>
        <v>0</v>
      </c>
      <c r="M186" s="16">
        <f t="shared" si="95"/>
        <v>0</v>
      </c>
      <c r="N186" s="16">
        <f t="shared" si="95"/>
        <v>0</v>
      </c>
      <c r="O186" s="16">
        <f t="shared" si="95"/>
        <v>0</v>
      </c>
      <c r="P186" s="16">
        <f t="shared" si="95"/>
        <v>0</v>
      </c>
      <c r="Q186" s="16">
        <f t="shared" si="95"/>
        <v>0</v>
      </c>
      <c r="R186" s="16">
        <f t="shared" si="95"/>
        <v>0</v>
      </c>
      <c r="S186" s="9"/>
    </row>
    <row r="187" spans="1:19" ht="19.5" customHeight="1" x14ac:dyDescent="0.55000000000000004">
      <c r="A187" s="70" t="s">
        <v>45</v>
      </c>
      <c r="B187" s="23">
        <f>SUM(F187+J187+N187+R187)</f>
        <v>0</v>
      </c>
      <c r="C187" s="71">
        <f>+โครงการ1!C95</f>
        <v>0</v>
      </c>
      <c r="D187" s="71">
        <f>+โครงการ1!D95</f>
        <v>0</v>
      </c>
      <c r="E187" s="71">
        <f>+โครงการ1!E95</f>
        <v>0</v>
      </c>
      <c r="F187" s="23">
        <f>SUM(C187:E187)</f>
        <v>0</v>
      </c>
      <c r="G187" s="71">
        <f>+โครงการ1!G95</f>
        <v>0</v>
      </c>
      <c r="H187" s="71">
        <f>+โครงการ1!H95</f>
        <v>0</v>
      </c>
      <c r="I187" s="71">
        <f>+โครงการ1!I95</f>
        <v>0</v>
      </c>
      <c r="J187" s="23">
        <f>SUM(G187:I187)</f>
        <v>0</v>
      </c>
      <c r="K187" s="71">
        <f>+โครงการ1!K95</f>
        <v>0</v>
      </c>
      <c r="L187" s="71">
        <f>+โครงการ1!L95</f>
        <v>0</v>
      </c>
      <c r="M187" s="71">
        <f>+โครงการ1!M95</f>
        <v>0</v>
      </c>
      <c r="N187" s="23">
        <f>SUM(K187:M187)</f>
        <v>0</v>
      </c>
      <c r="O187" s="71">
        <f>+โครงการ1!O95</f>
        <v>0</v>
      </c>
      <c r="P187" s="71">
        <f>+โครงการ1!P95</f>
        <v>0</v>
      </c>
      <c r="Q187" s="71">
        <f>+โครงการ1!Q95</f>
        <v>0</v>
      </c>
      <c r="R187" s="23">
        <f>SUM(O187:Q187)</f>
        <v>0</v>
      </c>
      <c r="S187" s="9"/>
    </row>
    <row r="188" spans="1:19" ht="24.95" customHeight="1" x14ac:dyDescent="0.55000000000000004">
      <c r="A188" s="6" t="s">
        <v>72</v>
      </c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1:19" x14ac:dyDescent="0.55000000000000004">
      <c r="A189" s="146" t="s">
        <v>4</v>
      </c>
      <c r="B189" s="148" t="s">
        <v>5</v>
      </c>
      <c r="C189" s="143" t="s">
        <v>6</v>
      </c>
      <c r="D189" s="144"/>
      <c r="E189" s="145"/>
      <c r="F189" s="141" t="s">
        <v>7</v>
      </c>
      <c r="G189" s="143" t="s">
        <v>8</v>
      </c>
      <c r="H189" s="144"/>
      <c r="I189" s="145"/>
      <c r="J189" s="141" t="s">
        <v>9</v>
      </c>
      <c r="K189" s="143" t="s">
        <v>10</v>
      </c>
      <c r="L189" s="144"/>
      <c r="M189" s="145"/>
      <c r="N189" s="141" t="s">
        <v>11</v>
      </c>
      <c r="O189" s="143" t="s">
        <v>12</v>
      </c>
      <c r="P189" s="144"/>
      <c r="Q189" s="145"/>
      <c r="R189" s="141" t="s">
        <v>13</v>
      </c>
      <c r="S189" s="10"/>
    </row>
    <row r="190" spans="1:19" x14ac:dyDescent="0.55000000000000004">
      <c r="A190" s="147"/>
      <c r="B190" s="149"/>
      <c r="C190" s="11" t="s">
        <v>14</v>
      </c>
      <c r="D190" s="11" t="s">
        <v>15</v>
      </c>
      <c r="E190" s="11" t="s">
        <v>16</v>
      </c>
      <c r="F190" s="142"/>
      <c r="G190" s="11" t="s">
        <v>17</v>
      </c>
      <c r="H190" s="11" t="s">
        <v>18</v>
      </c>
      <c r="I190" s="11" t="s">
        <v>19</v>
      </c>
      <c r="J190" s="142"/>
      <c r="K190" s="11" t="s">
        <v>20</v>
      </c>
      <c r="L190" s="11" t="s">
        <v>21</v>
      </c>
      <c r="M190" s="11" t="s">
        <v>22</v>
      </c>
      <c r="N190" s="142"/>
      <c r="O190" s="11" t="s">
        <v>23</v>
      </c>
      <c r="P190" s="11" t="s">
        <v>24</v>
      </c>
      <c r="Q190" s="11" t="s">
        <v>25</v>
      </c>
      <c r="R190" s="142"/>
      <c r="S190" s="12"/>
    </row>
    <row r="191" spans="1:19" ht="19.5" customHeight="1" x14ac:dyDescent="0.55000000000000004">
      <c r="A191" s="13" t="s">
        <v>26</v>
      </c>
      <c r="B191" s="14">
        <f>SUM(B192+B209)</f>
        <v>190000</v>
      </c>
      <c r="C191" s="14">
        <f t="shared" ref="C191:R191" si="96">SUM(C192+C209)</f>
        <v>0</v>
      </c>
      <c r="D191" s="14">
        <f t="shared" si="96"/>
        <v>0</v>
      </c>
      <c r="E191" s="14">
        <f t="shared" si="96"/>
        <v>0</v>
      </c>
      <c r="F191" s="14">
        <f t="shared" si="96"/>
        <v>0</v>
      </c>
      <c r="G191" s="14">
        <f t="shared" si="96"/>
        <v>0</v>
      </c>
      <c r="H191" s="14">
        <f t="shared" si="96"/>
        <v>60900</v>
      </c>
      <c r="I191" s="14">
        <f t="shared" si="96"/>
        <v>53100</v>
      </c>
      <c r="J191" s="14">
        <f t="shared" si="96"/>
        <v>114000</v>
      </c>
      <c r="K191" s="14">
        <f t="shared" si="96"/>
        <v>25000</v>
      </c>
      <c r="L191" s="14">
        <f t="shared" si="96"/>
        <v>16000</v>
      </c>
      <c r="M191" s="14">
        <f t="shared" si="96"/>
        <v>16000</v>
      </c>
      <c r="N191" s="14">
        <f t="shared" si="96"/>
        <v>57000</v>
      </c>
      <c r="O191" s="14">
        <f t="shared" si="96"/>
        <v>19000</v>
      </c>
      <c r="P191" s="14">
        <f t="shared" si="96"/>
        <v>0</v>
      </c>
      <c r="Q191" s="14">
        <f t="shared" si="96"/>
        <v>0</v>
      </c>
      <c r="R191" s="14">
        <f t="shared" si="96"/>
        <v>19000</v>
      </c>
      <c r="S191" s="9"/>
    </row>
    <row r="192" spans="1:19" ht="19.5" customHeight="1" x14ac:dyDescent="0.55000000000000004">
      <c r="A192" s="15" t="s">
        <v>27</v>
      </c>
      <c r="B192" s="16">
        <f>SUM(B193)</f>
        <v>190000</v>
      </c>
      <c r="C192" s="16">
        <f t="shared" ref="C192:R192" si="97">SUM(C193)</f>
        <v>0</v>
      </c>
      <c r="D192" s="16">
        <f t="shared" si="97"/>
        <v>0</v>
      </c>
      <c r="E192" s="16">
        <f t="shared" si="97"/>
        <v>0</v>
      </c>
      <c r="F192" s="16">
        <f t="shared" si="97"/>
        <v>0</v>
      </c>
      <c r="G192" s="16">
        <f t="shared" si="97"/>
        <v>0</v>
      </c>
      <c r="H192" s="16">
        <f t="shared" si="97"/>
        <v>60900</v>
      </c>
      <c r="I192" s="16">
        <f t="shared" si="97"/>
        <v>53100</v>
      </c>
      <c r="J192" s="16">
        <f t="shared" si="97"/>
        <v>114000</v>
      </c>
      <c r="K192" s="16">
        <f t="shared" si="97"/>
        <v>25000</v>
      </c>
      <c r="L192" s="16">
        <f t="shared" si="97"/>
        <v>16000</v>
      </c>
      <c r="M192" s="16">
        <f t="shared" si="97"/>
        <v>16000</v>
      </c>
      <c r="N192" s="16">
        <f t="shared" si="97"/>
        <v>57000</v>
      </c>
      <c r="O192" s="16">
        <f t="shared" si="97"/>
        <v>19000</v>
      </c>
      <c r="P192" s="16">
        <f t="shared" si="97"/>
        <v>0</v>
      </c>
      <c r="Q192" s="16">
        <f t="shared" si="97"/>
        <v>0</v>
      </c>
      <c r="R192" s="16">
        <f t="shared" si="97"/>
        <v>19000</v>
      </c>
      <c r="S192" s="9"/>
    </row>
    <row r="193" spans="1:19" ht="19.5" customHeight="1" x14ac:dyDescent="0.55000000000000004">
      <c r="A193" s="34" t="s">
        <v>28</v>
      </c>
      <c r="B193" s="18">
        <f t="shared" ref="B193:R193" si="98">SUM(B194+B196+B202)</f>
        <v>190000</v>
      </c>
      <c r="C193" s="18">
        <f t="shared" si="98"/>
        <v>0</v>
      </c>
      <c r="D193" s="18">
        <f t="shared" si="98"/>
        <v>0</v>
      </c>
      <c r="E193" s="18">
        <f t="shared" si="98"/>
        <v>0</v>
      </c>
      <c r="F193" s="18">
        <f t="shared" si="98"/>
        <v>0</v>
      </c>
      <c r="G193" s="18">
        <f t="shared" si="98"/>
        <v>0</v>
      </c>
      <c r="H193" s="18">
        <f t="shared" si="98"/>
        <v>60900</v>
      </c>
      <c r="I193" s="18">
        <f t="shared" si="98"/>
        <v>53100</v>
      </c>
      <c r="J193" s="18">
        <f t="shared" si="98"/>
        <v>114000</v>
      </c>
      <c r="K193" s="18">
        <f t="shared" si="98"/>
        <v>25000</v>
      </c>
      <c r="L193" s="18">
        <f t="shared" si="98"/>
        <v>16000</v>
      </c>
      <c r="M193" s="18">
        <f t="shared" si="98"/>
        <v>16000</v>
      </c>
      <c r="N193" s="18">
        <f t="shared" si="98"/>
        <v>57000</v>
      </c>
      <c r="O193" s="18">
        <f t="shared" si="98"/>
        <v>19000</v>
      </c>
      <c r="P193" s="18">
        <f t="shared" si="98"/>
        <v>0</v>
      </c>
      <c r="Q193" s="18">
        <f t="shared" si="98"/>
        <v>0</v>
      </c>
      <c r="R193" s="18">
        <f t="shared" si="98"/>
        <v>19000</v>
      </c>
    </row>
    <row r="194" spans="1:19" ht="19.5" customHeight="1" x14ac:dyDescent="0.55000000000000004">
      <c r="A194" s="35" t="s">
        <v>29</v>
      </c>
      <c r="B194" s="18">
        <f t="shared" ref="B194:R194" si="99">SUM(B195:B195)</f>
        <v>0</v>
      </c>
      <c r="C194" s="18">
        <f t="shared" si="99"/>
        <v>0</v>
      </c>
      <c r="D194" s="18">
        <f t="shared" si="99"/>
        <v>0</v>
      </c>
      <c r="E194" s="18">
        <f t="shared" si="99"/>
        <v>0</v>
      </c>
      <c r="F194" s="18">
        <f t="shared" si="99"/>
        <v>0</v>
      </c>
      <c r="G194" s="18">
        <f t="shared" si="99"/>
        <v>0</v>
      </c>
      <c r="H194" s="18">
        <f t="shared" si="99"/>
        <v>0</v>
      </c>
      <c r="I194" s="18">
        <f t="shared" si="99"/>
        <v>0</v>
      </c>
      <c r="J194" s="18">
        <f t="shared" si="99"/>
        <v>0</v>
      </c>
      <c r="K194" s="18">
        <f t="shared" si="99"/>
        <v>0</v>
      </c>
      <c r="L194" s="18">
        <f t="shared" si="99"/>
        <v>0</v>
      </c>
      <c r="M194" s="18">
        <f t="shared" si="99"/>
        <v>0</v>
      </c>
      <c r="N194" s="18">
        <f t="shared" si="99"/>
        <v>0</v>
      </c>
      <c r="O194" s="18">
        <f t="shared" si="99"/>
        <v>0</v>
      </c>
      <c r="P194" s="18">
        <f t="shared" si="99"/>
        <v>0</v>
      </c>
      <c r="Q194" s="18">
        <f t="shared" si="99"/>
        <v>0</v>
      </c>
      <c r="R194" s="18">
        <f t="shared" si="99"/>
        <v>0</v>
      </c>
    </row>
    <row r="195" spans="1:19" ht="19.5" customHeight="1" x14ac:dyDescent="0.55000000000000004">
      <c r="A195" s="34" t="s">
        <v>30</v>
      </c>
      <c r="B195" s="18">
        <f>SUM(F195+J195+N195+R195)</f>
        <v>0</v>
      </c>
      <c r="C195" s="69">
        <f>+โครงการ2.2!C12</f>
        <v>0</v>
      </c>
      <c r="D195" s="69">
        <f>+โครงการ2.2!D12</f>
        <v>0</v>
      </c>
      <c r="E195" s="69">
        <f>+โครงการ2.2!E12</f>
        <v>0</v>
      </c>
      <c r="F195" s="18">
        <f>SUM(C195:E195)</f>
        <v>0</v>
      </c>
      <c r="G195" s="69">
        <f>+โครงการ2.2!G12</f>
        <v>0</v>
      </c>
      <c r="H195" s="69">
        <f>+โครงการ2.2!H12</f>
        <v>0</v>
      </c>
      <c r="I195" s="69">
        <f>+โครงการ2.2!I12</f>
        <v>0</v>
      </c>
      <c r="J195" s="18">
        <f>SUM(G195:I195)</f>
        <v>0</v>
      </c>
      <c r="K195" s="69">
        <f>+โครงการ2.2!K12</f>
        <v>0</v>
      </c>
      <c r="L195" s="69">
        <f>+โครงการ2.2!L12</f>
        <v>0</v>
      </c>
      <c r="M195" s="69">
        <f>+โครงการ2.2!M12</f>
        <v>0</v>
      </c>
      <c r="N195" s="18">
        <f>SUM(K195:M195)</f>
        <v>0</v>
      </c>
      <c r="O195" s="69">
        <f>+โครงการ2.2!O12</f>
        <v>0</v>
      </c>
      <c r="P195" s="69">
        <f>+โครงการ2.2!P12</f>
        <v>0</v>
      </c>
      <c r="Q195" s="69">
        <f>+โครงการ2.2!Q12</f>
        <v>0</v>
      </c>
      <c r="R195" s="18">
        <f>SUM(O195:Q195)</f>
        <v>0</v>
      </c>
    </row>
    <row r="196" spans="1:19" ht="19.5" customHeight="1" x14ac:dyDescent="0.55000000000000004">
      <c r="A196" s="35" t="s">
        <v>31</v>
      </c>
      <c r="B196" s="18">
        <f>SUM(B197:B201)</f>
        <v>177000</v>
      </c>
      <c r="C196" s="18">
        <f t="shared" ref="C196:R196" si="100">SUM(C197:C201)</f>
        <v>0</v>
      </c>
      <c r="D196" s="18">
        <f t="shared" si="100"/>
        <v>0</v>
      </c>
      <c r="E196" s="18">
        <f t="shared" si="100"/>
        <v>0</v>
      </c>
      <c r="F196" s="18">
        <f t="shared" si="100"/>
        <v>0</v>
      </c>
      <c r="G196" s="18">
        <f t="shared" si="100"/>
        <v>0</v>
      </c>
      <c r="H196" s="18">
        <f t="shared" si="100"/>
        <v>53100</v>
      </c>
      <c r="I196" s="18">
        <f t="shared" si="100"/>
        <v>53100</v>
      </c>
      <c r="J196" s="18">
        <f t="shared" si="100"/>
        <v>106200</v>
      </c>
      <c r="K196" s="18">
        <f t="shared" si="100"/>
        <v>21100</v>
      </c>
      <c r="L196" s="18">
        <f t="shared" si="100"/>
        <v>16000</v>
      </c>
      <c r="M196" s="18">
        <f t="shared" si="100"/>
        <v>16000</v>
      </c>
      <c r="N196" s="18">
        <f t="shared" si="100"/>
        <v>53100</v>
      </c>
      <c r="O196" s="18">
        <f t="shared" si="100"/>
        <v>17700</v>
      </c>
      <c r="P196" s="18">
        <f t="shared" si="100"/>
        <v>0</v>
      </c>
      <c r="Q196" s="18">
        <f t="shared" si="100"/>
        <v>0</v>
      </c>
      <c r="R196" s="18">
        <f t="shared" si="100"/>
        <v>17700</v>
      </c>
    </row>
    <row r="197" spans="1:19" ht="19.5" customHeight="1" x14ac:dyDescent="0.55000000000000004">
      <c r="A197" s="34" t="s">
        <v>32</v>
      </c>
      <c r="B197" s="18">
        <f>SUM(F197+J197+N197+R197)</f>
        <v>15100</v>
      </c>
      <c r="C197" s="69">
        <f>+โครงการ2.2!C14</f>
        <v>0</v>
      </c>
      <c r="D197" s="69">
        <f>+โครงการ2.2!D14</f>
        <v>0</v>
      </c>
      <c r="E197" s="69">
        <f>+โครงการ2.2!E14</f>
        <v>0</v>
      </c>
      <c r="F197" s="18">
        <f>SUM(C197:E197)</f>
        <v>0</v>
      </c>
      <c r="G197" s="69">
        <f>+โครงการ2.2!G14</f>
        <v>0</v>
      </c>
      <c r="H197" s="69">
        <f>+โครงการ2.2!H14</f>
        <v>4600</v>
      </c>
      <c r="I197" s="69">
        <f>+โครงการ2.2!I14</f>
        <v>4600</v>
      </c>
      <c r="J197" s="18">
        <f>SUM(G197:I197)</f>
        <v>9200</v>
      </c>
      <c r="K197" s="69">
        <f>+โครงการ2.2!K14</f>
        <v>5100</v>
      </c>
      <c r="L197" s="69">
        <f>+โครงการ2.2!L14</f>
        <v>0</v>
      </c>
      <c r="M197" s="69">
        <f>+โครงการ2.2!M14</f>
        <v>0</v>
      </c>
      <c r="N197" s="18">
        <f>SUM(K197:M197)</f>
        <v>5100</v>
      </c>
      <c r="O197" s="69">
        <f>+โครงการ2.2!O14</f>
        <v>800</v>
      </c>
      <c r="P197" s="69">
        <f>+โครงการ2.2!P14</f>
        <v>0</v>
      </c>
      <c r="Q197" s="69">
        <f>+โครงการ2.2!Q14</f>
        <v>0</v>
      </c>
      <c r="R197" s="18">
        <f>SUM(O197:Q197)</f>
        <v>800</v>
      </c>
    </row>
    <row r="198" spans="1:19" ht="19.5" customHeight="1" x14ac:dyDescent="0.55000000000000004">
      <c r="A198" s="34" t="s">
        <v>33</v>
      </c>
      <c r="B198" s="18">
        <f>SUM(F198+J198+N198+R198)</f>
        <v>0</v>
      </c>
      <c r="C198" s="69">
        <f>+โครงการ2.2!C15</f>
        <v>0</v>
      </c>
      <c r="D198" s="69">
        <f>+โครงการ2.2!D15</f>
        <v>0</v>
      </c>
      <c r="E198" s="69">
        <f>+โครงการ2.2!E15</f>
        <v>0</v>
      </c>
      <c r="F198" s="18">
        <f>SUM(C198:E198)</f>
        <v>0</v>
      </c>
      <c r="G198" s="69">
        <f>+โครงการ2.2!G15</f>
        <v>0</v>
      </c>
      <c r="H198" s="69">
        <f>+โครงการ2.2!H15</f>
        <v>0</v>
      </c>
      <c r="I198" s="69">
        <f>+โครงการ2.2!I15</f>
        <v>0</v>
      </c>
      <c r="J198" s="18">
        <f>SUM(G198:I198)</f>
        <v>0</v>
      </c>
      <c r="K198" s="69">
        <f>+โครงการ2.2!K15</f>
        <v>0</v>
      </c>
      <c r="L198" s="69">
        <f>+โครงการ2.2!L15</f>
        <v>0</v>
      </c>
      <c r="M198" s="69">
        <f>+โครงการ2.2!M15</f>
        <v>0</v>
      </c>
      <c r="N198" s="18">
        <f>SUM(K198:M198)</f>
        <v>0</v>
      </c>
      <c r="O198" s="69">
        <f>+โครงการ2.2!O15</f>
        <v>0</v>
      </c>
      <c r="P198" s="69">
        <f>+โครงการ2.2!P15</f>
        <v>0</v>
      </c>
      <c r="Q198" s="69">
        <f>+โครงการ2.2!Q15</f>
        <v>0</v>
      </c>
      <c r="R198" s="18">
        <f>SUM(O198:Q198)</f>
        <v>0</v>
      </c>
    </row>
    <row r="199" spans="1:19" ht="19.5" customHeight="1" x14ac:dyDescent="0.55000000000000004">
      <c r="A199" s="17" t="s">
        <v>34</v>
      </c>
      <c r="B199" s="18">
        <f>SUM(F199+J199+N199+R199)</f>
        <v>0</v>
      </c>
      <c r="C199" s="69">
        <f>+โครงการ2.2!C16</f>
        <v>0</v>
      </c>
      <c r="D199" s="69">
        <f>+โครงการ2.2!D16</f>
        <v>0</v>
      </c>
      <c r="E199" s="69">
        <f>+โครงการ2.2!E16</f>
        <v>0</v>
      </c>
      <c r="F199" s="18">
        <f>SUM(C199:E199)</f>
        <v>0</v>
      </c>
      <c r="G199" s="69">
        <f>+โครงการ2.2!G16</f>
        <v>0</v>
      </c>
      <c r="H199" s="69">
        <f>+โครงการ2.2!H16</f>
        <v>0</v>
      </c>
      <c r="I199" s="69">
        <f>+โครงการ2.2!I16</f>
        <v>0</v>
      </c>
      <c r="J199" s="18">
        <f>SUM(G199:I199)</f>
        <v>0</v>
      </c>
      <c r="K199" s="69">
        <f>+โครงการ2.2!K16</f>
        <v>0</v>
      </c>
      <c r="L199" s="69">
        <f>+โครงการ2.2!L16</f>
        <v>0</v>
      </c>
      <c r="M199" s="69">
        <f>+โครงการ2.2!M16</f>
        <v>0</v>
      </c>
      <c r="N199" s="18">
        <f>SUM(K199:M199)</f>
        <v>0</v>
      </c>
      <c r="O199" s="69">
        <f>+โครงการ2.2!O16</f>
        <v>0</v>
      </c>
      <c r="P199" s="69">
        <f>+โครงการ2.2!P16</f>
        <v>0</v>
      </c>
      <c r="Q199" s="69">
        <f>+โครงการ2.2!Q16</f>
        <v>0</v>
      </c>
      <c r="R199" s="18">
        <f>SUM(O199:Q199)</f>
        <v>0</v>
      </c>
      <c r="S199" s="9"/>
    </row>
    <row r="200" spans="1:19" ht="19.5" customHeight="1" x14ac:dyDescent="0.55000000000000004">
      <c r="A200" s="34" t="s">
        <v>35</v>
      </c>
      <c r="B200" s="18">
        <f>SUM(F200+J200+N200+R200)</f>
        <v>161900</v>
      </c>
      <c r="C200" s="69">
        <f>+โครงการ2.2!C17</f>
        <v>0</v>
      </c>
      <c r="D200" s="69">
        <f>+โครงการ2.2!D17</f>
        <v>0</v>
      </c>
      <c r="E200" s="69">
        <f>+โครงการ2.2!E17</f>
        <v>0</v>
      </c>
      <c r="F200" s="18">
        <f>SUM(C200:E200)</f>
        <v>0</v>
      </c>
      <c r="G200" s="69">
        <f>+โครงการ2.2!G17</f>
        <v>0</v>
      </c>
      <c r="H200" s="69">
        <f>+โครงการ2.2!H17</f>
        <v>48500</v>
      </c>
      <c r="I200" s="69">
        <f>+โครงการ2.2!I17</f>
        <v>48500</v>
      </c>
      <c r="J200" s="18">
        <f>SUM(G200:I200)</f>
        <v>97000</v>
      </c>
      <c r="K200" s="69">
        <f>+โครงการ2.2!K17</f>
        <v>16000</v>
      </c>
      <c r="L200" s="69">
        <f>+โครงการ2.2!L17</f>
        <v>16000</v>
      </c>
      <c r="M200" s="69">
        <f>+โครงการ2.2!M17</f>
        <v>16000</v>
      </c>
      <c r="N200" s="18">
        <f>SUM(K200:M200)</f>
        <v>48000</v>
      </c>
      <c r="O200" s="69">
        <f>+โครงการ2.2!O17</f>
        <v>16900</v>
      </c>
      <c r="P200" s="69">
        <f>+โครงการ2.2!P17</f>
        <v>0</v>
      </c>
      <c r="Q200" s="69">
        <f>+โครงการ2.2!Q17</f>
        <v>0</v>
      </c>
      <c r="R200" s="18">
        <f>SUM(O200:Q200)</f>
        <v>16900</v>
      </c>
    </row>
    <row r="201" spans="1:19" ht="19.5" customHeight="1" x14ac:dyDescent="0.55000000000000004">
      <c r="A201" s="17" t="s">
        <v>36</v>
      </c>
      <c r="B201" s="18">
        <f>SUM(F201+J201+N201+R201)</f>
        <v>0</v>
      </c>
      <c r="C201" s="69">
        <f>+โครงการ2.2!C18</f>
        <v>0</v>
      </c>
      <c r="D201" s="69">
        <f>+โครงการ2.2!D18</f>
        <v>0</v>
      </c>
      <c r="E201" s="69">
        <f>+โครงการ2.2!E18</f>
        <v>0</v>
      </c>
      <c r="F201" s="18">
        <f>SUM(C201:E201)</f>
        <v>0</v>
      </c>
      <c r="G201" s="69">
        <f>+โครงการ2.2!G18</f>
        <v>0</v>
      </c>
      <c r="H201" s="69">
        <f>+โครงการ2.2!H18</f>
        <v>0</v>
      </c>
      <c r="I201" s="69">
        <f>+โครงการ2.2!I18</f>
        <v>0</v>
      </c>
      <c r="J201" s="18">
        <f>SUM(G201:I201)</f>
        <v>0</v>
      </c>
      <c r="K201" s="69">
        <f>+โครงการ2.2!K18</f>
        <v>0</v>
      </c>
      <c r="L201" s="69">
        <f>+โครงการ2.2!L18</f>
        <v>0</v>
      </c>
      <c r="M201" s="69">
        <f>+โครงการ2.2!M18</f>
        <v>0</v>
      </c>
      <c r="N201" s="18">
        <f>SUM(K201:M201)</f>
        <v>0</v>
      </c>
      <c r="O201" s="69">
        <f>+โครงการ2.2!O18</f>
        <v>0</v>
      </c>
      <c r="P201" s="69">
        <f>+โครงการ2.2!P18</f>
        <v>0</v>
      </c>
      <c r="Q201" s="69">
        <f>+โครงการ2.2!Q18</f>
        <v>0</v>
      </c>
      <c r="R201" s="18">
        <f>SUM(O201:Q201)</f>
        <v>0</v>
      </c>
      <c r="S201" s="9"/>
    </row>
    <row r="202" spans="1:19" ht="19.5" customHeight="1" x14ac:dyDescent="0.55000000000000004">
      <c r="A202" s="35" t="s">
        <v>37</v>
      </c>
      <c r="B202" s="18">
        <f t="shared" ref="B202:R202" si="101">SUM(B203:B208)</f>
        <v>13000</v>
      </c>
      <c r="C202" s="18">
        <f t="shared" si="101"/>
        <v>0</v>
      </c>
      <c r="D202" s="18">
        <f t="shared" si="101"/>
        <v>0</v>
      </c>
      <c r="E202" s="18">
        <f t="shared" si="101"/>
        <v>0</v>
      </c>
      <c r="F202" s="18">
        <f t="shared" si="101"/>
        <v>0</v>
      </c>
      <c r="G202" s="18">
        <f t="shared" si="101"/>
        <v>0</v>
      </c>
      <c r="H202" s="18">
        <f t="shared" si="101"/>
        <v>7800</v>
      </c>
      <c r="I202" s="18">
        <f t="shared" si="101"/>
        <v>0</v>
      </c>
      <c r="J202" s="18">
        <f t="shared" si="101"/>
        <v>7800</v>
      </c>
      <c r="K202" s="18">
        <f t="shared" si="101"/>
        <v>3900</v>
      </c>
      <c r="L202" s="18">
        <f t="shared" si="101"/>
        <v>0</v>
      </c>
      <c r="M202" s="18">
        <f t="shared" si="101"/>
        <v>0</v>
      </c>
      <c r="N202" s="18">
        <f t="shared" si="101"/>
        <v>3900</v>
      </c>
      <c r="O202" s="18">
        <f t="shared" si="101"/>
        <v>1300</v>
      </c>
      <c r="P202" s="18">
        <f t="shared" si="101"/>
        <v>0</v>
      </c>
      <c r="Q202" s="18">
        <f t="shared" si="101"/>
        <v>0</v>
      </c>
      <c r="R202" s="18">
        <f t="shared" si="101"/>
        <v>1300</v>
      </c>
    </row>
    <row r="203" spans="1:19" ht="19.5" customHeight="1" x14ac:dyDescent="0.55000000000000004">
      <c r="A203" s="34" t="s">
        <v>38</v>
      </c>
      <c r="B203" s="18">
        <f t="shared" ref="B203:B208" si="102">SUM(F203+J203+N203+R203)</f>
        <v>4000</v>
      </c>
      <c r="C203" s="69">
        <f>+โครงการ2.2!C20</f>
        <v>0</v>
      </c>
      <c r="D203" s="69">
        <f>+โครงการ2.2!D20</f>
        <v>0</v>
      </c>
      <c r="E203" s="69">
        <f>+โครงการ2.2!E20</f>
        <v>0</v>
      </c>
      <c r="F203" s="18">
        <f t="shared" ref="F203:F208" si="103">SUM(C203:E203)</f>
        <v>0</v>
      </c>
      <c r="G203" s="69">
        <f>+โครงการ2.2!G20</f>
        <v>0</v>
      </c>
      <c r="H203" s="69">
        <f>+โครงการ2.2!H20</f>
        <v>2400</v>
      </c>
      <c r="I203" s="69">
        <f>+โครงการ2.2!I20</f>
        <v>0</v>
      </c>
      <c r="J203" s="18">
        <f t="shared" ref="J203:J208" si="104">SUM(G203:I203)</f>
        <v>2400</v>
      </c>
      <c r="K203" s="69">
        <f>+โครงการ2.2!K20</f>
        <v>1200</v>
      </c>
      <c r="L203" s="69">
        <f>+โครงการ2.2!L20</f>
        <v>0</v>
      </c>
      <c r="M203" s="69">
        <f>+โครงการ2.2!M20</f>
        <v>0</v>
      </c>
      <c r="N203" s="18">
        <f t="shared" ref="N203:N208" si="105">SUM(K203:M203)</f>
        <v>1200</v>
      </c>
      <c r="O203" s="69">
        <f>+โครงการ2.2!O20</f>
        <v>400</v>
      </c>
      <c r="P203" s="69">
        <f>+โครงการ2.2!P20</f>
        <v>0</v>
      </c>
      <c r="Q203" s="69">
        <f>+โครงการ2.2!Q20</f>
        <v>0</v>
      </c>
      <c r="R203" s="18">
        <f t="shared" ref="R203:R208" si="106">SUM(O203:Q203)</f>
        <v>400</v>
      </c>
    </row>
    <row r="204" spans="1:19" ht="19.5" customHeight="1" x14ac:dyDescent="0.55000000000000004">
      <c r="A204" s="34" t="s">
        <v>39</v>
      </c>
      <c r="B204" s="18">
        <f t="shared" si="102"/>
        <v>9000</v>
      </c>
      <c r="C204" s="69">
        <f>+โครงการ2.2!C21</f>
        <v>0</v>
      </c>
      <c r="D204" s="69">
        <f>+โครงการ2.2!D21</f>
        <v>0</v>
      </c>
      <c r="E204" s="69">
        <f>+โครงการ2.2!E21</f>
        <v>0</v>
      </c>
      <c r="F204" s="18">
        <f t="shared" si="103"/>
        <v>0</v>
      </c>
      <c r="G204" s="69">
        <f>+โครงการ2.2!G21</f>
        <v>0</v>
      </c>
      <c r="H204" s="69">
        <f>+โครงการ2.2!H21</f>
        <v>5400</v>
      </c>
      <c r="I204" s="69">
        <f>+โครงการ2.2!I21</f>
        <v>0</v>
      </c>
      <c r="J204" s="18">
        <f t="shared" si="104"/>
        <v>5400</v>
      </c>
      <c r="K204" s="69">
        <f>+โครงการ2.2!K21</f>
        <v>2700</v>
      </c>
      <c r="L204" s="69">
        <f>+โครงการ2.2!L21</f>
        <v>0</v>
      </c>
      <c r="M204" s="69">
        <f>+โครงการ2.2!M21</f>
        <v>0</v>
      </c>
      <c r="N204" s="18">
        <f t="shared" si="105"/>
        <v>2700</v>
      </c>
      <c r="O204" s="69">
        <f>+โครงการ2.2!O21</f>
        <v>900</v>
      </c>
      <c r="P204" s="69">
        <f>+โครงการ2.2!P21</f>
        <v>0</v>
      </c>
      <c r="Q204" s="69">
        <f>+โครงการ2.2!Q21</f>
        <v>0</v>
      </c>
      <c r="R204" s="18">
        <f t="shared" si="106"/>
        <v>900</v>
      </c>
    </row>
    <row r="205" spans="1:19" ht="19.5" customHeight="1" x14ac:dyDescent="0.55000000000000004">
      <c r="A205" s="34" t="s">
        <v>40</v>
      </c>
      <c r="B205" s="18">
        <f t="shared" si="102"/>
        <v>0</v>
      </c>
      <c r="C205" s="69">
        <f>+โครงการ2.2!C22</f>
        <v>0</v>
      </c>
      <c r="D205" s="69">
        <f>+โครงการ2.2!D22</f>
        <v>0</v>
      </c>
      <c r="E205" s="69">
        <f>+โครงการ2.2!E22</f>
        <v>0</v>
      </c>
      <c r="F205" s="18">
        <f t="shared" si="103"/>
        <v>0</v>
      </c>
      <c r="G205" s="69">
        <f>+โครงการ2.2!G22</f>
        <v>0</v>
      </c>
      <c r="H205" s="69">
        <f>+โครงการ2.2!H22</f>
        <v>0</v>
      </c>
      <c r="I205" s="69">
        <f>+โครงการ2.2!I22</f>
        <v>0</v>
      </c>
      <c r="J205" s="18">
        <f t="shared" si="104"/>
        <v>0</v>
      </c>
      <c r="K205" s="69">
        <f>+โครงการ2.2!K22</f>
        <v>0</v>
      </c>
      <c r="L205" s="69">
        <f>+โครงการ2.2!L22</f>
        <v>0</v>
      </c>
      <c r="M205" s="69">
        <f>+โครงการ2.2!M22</f>
        <v>0</v>
      </c>
      <c r="N205" s="18">
        <f t="shared" si="105"/>
        <v>0</v>
      </c>
      <c r="O205" s="69">
        <f>+โครงการ2.2!O22</f>
        <v>0</v>
      </c>
      <c r="P205" s="69">
        <f>+โครงการ2.2!P22</f>
        <v>0</v>
      </c>
      <c r="Q205" s="69">
        <f>+โครงการ2.2!Q22</f>
        <v>0</v>
      </c>
      <c r="R205" s="18">
        <f t="shared" si="106"/>
        <v>0</v>
      </c>
    </row>
    <row r="206" spans="1:19" ht="19.5" customHeight="1" x14ac:dyDescent="0.55000000000000004">
      <c r="A206" s="34" t="s">
        <v>41</v>
      </c>
      <c r="B206" s="18">
        <f t="shared" si="102"/>
        <v>0</v>
      </c>
      <c r="C206" s="69">
        <f>+โครงการ2.2!C23</f>
        <v>0</v>
      </c>
      <c r="D206" s="69">
        <f>+โครงการ2.2!D23</f>
        <v>0</v>
      </c>
      <c r="E206" s="69">
        <f>+โครงการ2.2!E23</f>
        <v>0</v>
      </c>
      <c r="F206" s="18">
        <f t="shared" si="103"/>
        <v>0</v>
      </c>
      <c r="G206" s="69">
        <f>+โครงการ2.2!G23</f>
        <v>0</v>
      </c>
      <c r="H206" s="69">
        <f>+โครงการ2.2!H23</f>
        <v>0</v>
      </c>
      <c r="I206" s="69">
        <f>+โครงการ2.2!I23</f>
        <v>0</v>
      </c>
      <c r="J206" s="18">
        <f t="shared" si="104"/>
        <v>0</v>
      </c>
      <c r="K206" s="69">
        <f>+โครงการ2.2!K23</f>
        <v>0</v>
      </c>
      <c r="L206" s="69">
        <f>+โครงการ2.2!L23</f>
        <v>0</v>
      </c>
      <c r="M206" s="69">
        <f>+โครงการ2.2!M23</f>
        <v>0</v>
      </c>
      <c r="N206" s="18">
        <f t="shared" si="105"/>
        <v>0</v>
      </c>
      <c r="O206" s="69">
        <f>+โครงการ2.2!O23</f>
        <v>0</v>
      </c>
      <c r="P206" s="69">
        <f>+โครงการ2.2!P23</f>
        <v>0</v>
      </c>
      <c r="Q206" s="69">
        <f>+โครงการ2.2!Q23</f>
        <v>0</v>
      </c>
      <c r="R206" s="18">
        <f t="shared" si="106"/>
        <v>0</v>
      </c>
    </row>
    <row r="207" spans="1:19" ht="19.5" customHeight="1" x14ac:dyDescent="0.55000000000000004">
      <c r="A207" s="34" t="s">
        <v>42</v>
      </c>
      <c r="B207" s="18">
        <f t="shared" si="102"/>
        <v>0</v>
      </c>
      <c r="C207" s="69">
        <f>+โครงการ2.2!C24</f>
        <v>0</v>
      </c>
      <c r="D207" s="69">
        <f>+โครงการ2.2!D24</f>
        <v>0</v>
      </c>
      <c r="E207" s="69">
        <f>+โครงการ2.2!E24</f>
        <v>0</v>
      </c>
      <c r="F207" s="18">
        <f t="shared" si="103"/>
        <v>0</v>
      </c>
      <c r="G207" s="69">
        <f>+โครงการ2.2!G24</f>
        <v>0</v>
      </c>
      <c r="H207" s="69">
        <f>+โครงการ2.2!H24</f>
        <v>0</v>
      </c>
      <c r="I207" s="69">
        <f>+โครงการ2.2!I24</f>
        <v>0</v>
      </c>
      <c r="J207" s="18">
        <f t="shared" si="104"/>
        <v>0</v>
      </c>
      <c r="K207" s="69">
        <f>+โครงการ2.2!K24</f>
        <v>0</v>
      </c>
      <c r="L207" s="69">
        <f>+โครงการ2.2!L24</f>
        <v>0</v>
      </c>
      <c r="M207" s="69">
        <f>+โครงการ2.2!M24</f>
        <v>0</v>
      </c>
      <c r="N207" s="18">
        <f t="shared" si="105"/>
        <v>0</v>
      </c>
      <c r="O207" s="69">
        <f>+โครงการ2.2!O24</f>
        <v>0</v>
      </c>
      <c r="P207" s="69">
        <f>+โครงการ2.2!P24</f>
        <v>0</v>
      </c>
      <c r="Q207" s="69">
        <f>+โครงการ2.2!Q24</f>
        <v>0</v>
      </c>
      <c r="R207" s="18">
        <f t="shared" si="106"/>
        <v>0</v>
      </c>
    </row>
    <row r="208" spans="1:19" ht="19.5" customHeight="1" x14ac:dyDescent="0.55000000000000004">
      <c r="A208" s="34" t="s">
        <v>43</v>
      </c>
      <c r="B208" s="18">
        <f t="shared" si="102"/>
        <v>0</v>
      </c>
      <c r="C208" s="69">
        <f>+โครงการ2.2!C25</f>
        <v>0</v>
      </c>
      <c r="D208" s="69">
        <f>+โครงการ2.2!D25</f>
        <v>0</v>
      </c>
      <c r="E208" s="69">
        <f>+โครงการ2.2!E25</f>
        <v>0</v>
      </c>
      <c r="F208" s="18">
        <f t="shared" si="103"/>
        <v>0</v>
      </c>
      <c r="G208" s="69">
        <f>+โครงการ2.2!G25</f>
        <v>0</v>
      </c>
      <c r="H208" s="69">
        <f>+โครงการ2.2!H25</f>
        <v>0</v>
      </c>
      <c r="I208" s="69">
        <f>+โครงการ2.2!I25</f>
        <v>0</v>
      </c>
      <c r="J208" s="18">
        <f t="shared" si="104"/>
        <v>0</v>
      </c>
      <c r="K208" s="69">
        <f>+โครงการ2.2!K25</f>
        <v>0</v>
      </c>
      <c r="L208" s="69">
        <f>+โครงการ2.2!L25</f>
        <v>0</v>
      </c>
      <c r="M208" s="69">
        <f>+โครงการ2.2!M25</f>
        <v>0</v>
      </c>
      <c r="N208" s="18">
        <f t="shared" si="105"/>
        <v>0</v>
      </c>
      <c r="O208" s="69">
        <f>+โครงการ2.2!O25</f>
        <v>0</v>
      </c>
      <c r="P208" s="69">
        <f>+โครงการ2.2!P25</f>
        <v>0</v>
      </c>
      <c r="Q208" s="69">
        <f>+โครงการ2.2!Q25</f>
        <v>0</v>
      </c>
      <c r="R208" s="18">
        <f t="shared" si="106"/>
        <v>0</v>
      </c>
    </row>
    <row r="209" spans="1:20" ht="19.5" customHeight="1" x14ac:dyDescent="0.55000000000000004">
      <c r="A209" s="21" t="s">
        <v>44</v>
      </c>
      <c r="B209" s="16">
        <f t="shared" ref="B209:R209" si="107">SUM(B210:B210)</f>
        <v>0</v>
      </c>
      <c r="C209" s="16">
        <f t="shared" si="107"/>
        <v>0</v>
      </c>
      <c r="D209" s="16">
        <f t="shared" si="107"/>
        <v>0</v>
      </c>
      <c r="E209" s="16">
        <f t="shared" si="107"/>
        <v>0</v>
      </c>
      <c r="F209" s="16">
        <f t="shared" si="107"/>
        <v>0</v>
      </c>
      <c r="G209" s="16">
        <f t="shared" si="107"/>
        <v>0</v>
      </c>
      <c r="H209" s="16">
        <f t="shared" si="107"/>
        <v>0</v>
      </c>
      <c r="I209" s="16">
        <f t="shared" si="107"/>
        <v>0</v>
      </c>
      <c r="J209" s="16">
        <f t="shared" si="107"/>
        <v>0</v>
      </c>
      <c r="K209" s="16">
        <f t="shared" si="107"/>
        <v>0</v>
      </c>
      <c r="L209" s="16">
        <f t="shared" si="107"/>
        <v>0</v>
      </c>
      <c r="M209" s="16">
        <f t="shared" si="107"/>
        <v>0</v>
      </c>
      <c r="N209" s="16">
        <f t="shared" si="107"/>
        <v>0</v>
      </c>
      <c r="O209" s="16">
        <f t="shared" si="107"/>
        <v>0</v>
      </c>
      <c r="P209" s="16">
        <f t="shared" si="107"/>
        <v>0</v>
      </c>
      <c r="Q209" s="16">
        <f t="shared" si="107"/>
        <v>0</v>
      </c>
      <c r="R209" s="16">
        <f t="shared" si="107"/>
        <v>0</v>
      </c>
    </row>
    <row r="210" spans="1:20" ht="19.5" customHeight="1" x14ac:dyDescent="0.55000000000000004">
      <c r="A210" s="22" t="s">
        <v>45</v>
      </c>
      <c r="B210" s="23">
        <f>SUM(F210+J210+N210+R210)</f>
        <v>0</v>
      </c>
      <c r="C210" s="71">
        <f>+โครงการ2.2!C27</f>
        <v>0</v>
      </c>
      <c r="D210" s="71">
        <f>+โครงการ2.2!D27</f>
        <v>0</v>
      </c>
      <c r="E210" s="71">
        <f>+โครงการ2.2!E27</f>
        <v>0</v>
      </c>
      <c r="F210" s="23">
        <f>SUM(C210:E210)</f>
        <v>0</v>
      </c>
      <c r="G210" s="71">
        <f>+โครงการ2.2!G27</f>
        <v>0</v>
      </c>
      <c r="H210" s="71">
        <f>+โครงการ2.2!H27</f>
        <v>0</v>
      </c>
      <c r="I210" s="71">
        <f>+โครงการ2.2!I27</f>
        <v>0</v>
      </c>
      <c r="J210" s="23">
        <f>SUM(G210:I210)</f>
        <v>0</v>
      </c>
      <c r="K210" s="71">
        <f>+โครงการ2.2!K27</f>
        <v>0</v>
      </c>
      <c r="L210" s="71">
        <f>+โครงการ2.2!L27</f>
        <v>0</v>
      </c>
      <c r="M210" s="71">
        <f>+โครงการ2.2!M27</f>
        <v>0</v>
      </c>
      <c r="N210" s="23">
        <f>SUM(K210:M210)</f>
        <v>0</v>
      </c>
      <c r="O210" s="71">
        <f>+โครงการ2.2!O27</f>
        <v>0</v>
      </c>
      <c r="P210" s="71">
        <f>+โครงการ2.2!P27</f>
        <v>0</v>
      </c>
      <c r="Q210" s="71">
        <f>+โครงการ2.2!Q27</f>
        <v>0</v>
      </c>
      <c r="R210" s="23">
        <f>SUM(O210:Q210)</f>
        <v>0</v>
      </c>
    </row>
    <row r="211" spans="1:20" s="47" customFormat="1" ht="24.95" customHeight="1" x14ac:dyDescent="0.5">
      <c r="A211" s="53" t="s">
        <v>73</v>
      </c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54"/>
      <c r="T211" s="54"/>
    </row>
    <row r="212" spans="1:20" x14ac:dyDescent="0.55000000000000004">
      <c r="A212" s="146" t="s">
        <v>4</v>
      </c>
      <c r="B212" s="148" t="s">
        <v>5</v>
      </c>
      <c r="C212" s="143" t="s">
        <v>6</v>
      </c>
      <c r="D212" s="144"/>
      <c r="E212" s="145"/>
      <c r="F212" s="141" t="s">
        <v>7</v>
      </c>
      <c r="G212" s="143" t="s">
        <v>8</v>
      </c>
      <c r="H212" s="144"/>
      <c r="I212" s="145"/>
      <c r="J212" s="141" t="s">
        <v>9</v>
      </c>
      <c r="K212" s="143" t="s">
        <v>10</v>
      </c>
      <c r="L212" s="144"/>
      <c r="M212" s="145"/>
      <c r="N212" s="141" t="s">
        <v>11</v>
      </c>
      <c r="O212" s="143" t="s">
        <v>12</v>
      </c>
      <c r="P212" s="144"/>
      <c r="Q212" s="145"/>
      <c r="R212" s="141" t="s">
        <v>13</v>
      </c>
      <c r="S212" s="10"/>
    </row>
    <row r="213" spans="1:20" x14ac:dyDescent="0.55000000000000004">
      <c r="A213" s="147"/>
      <c r="B213" s="149"/>
      <c r="C213" s="11" t="s">
        <v>14</v>
      </c>
      <c r="D213" s="11" t="s">
        <v>15</v>
      </c>
      <c r="E213" s="11" t="s">
        <v>16</v>
      </c>
      <c r="F213" s="142"/>
      <c r="G213" s="11" t="s">
        <v>17</v>
      </c>
      <c r="H213" s="11" t="s">
        <v>18</v>
      </c>
      <c r="I213" s="11" t="s">
        <v>19</v>
      </c>
      <c r="J213" s="142"/>
      <c r="K213" s="11" t="s">
        <v>20</v>
      </c>
      <c r="L213" s="11" t="s">
        <v>21</v>
      </c>
      <c r="M213" s="11" t="s">
        <v>22</v>
      </c>
      <c r="N213" s="142"/>
      <c r="O213" s="11" t="s">
        <v>23</v>
      </c>
      <c r="P213" s="11" t="s">
        <v>24</v>
      </c>
      <c r="Q213" s="11" t="s">
        <v>25</v>
      </c>
      <c r="R213" s="142"/>
      <c r="S213" s="12"/>
    </row>
    <row r="214" spans="1:20" ht="19.5" customHeight="1" x14ac:dyDescent="0.55000000000000004">
      <c r="A214" s="13" t="s">
        <v>26</v>
      </c>
      <c r="B214" s="14">
        <f>SUM(B215+B232)</f>
        <v>719000</v>
      </c>
      <c r="C214" s="14">
        <f t="shared" ref="C214:R214" si="108">SUM(C215+C232)</f>
        <v>0</v>
      </c>
      <c r="D214" s="14">
        <f t="shared" si="108"/>
        <v>0</v>
      </c>
      <c r="E214" s="14">
        <f t="shared" si="108"/>
        <v>0</v>
      </c>
      <c r="F214" s="14">
        <f t="shared" si="108"/>
        <v>0</v>
      </c>
      <c r="G214" s="14">
        <f t="shared" si="108"/>
        <v>0</v>
      </c>
      <c r="H214" s="14">
        <f t="shared" si="108"/>
        <v>215700</v>
      </c>
      <c r="I214" s="14">
        <f t="shared" si="108"/>
        <v>215700</v>
      </c>
      <c r="J214" s="14">
        <f t="shared" si="108"/>
        <v>431400</v>
      </c>
      <c r="K214" s="14">
        <f t="shared" si="108"/>
        <v>71900</v>
      </c>
      <c r="L214" s="14">
        <f t="shared" si="108"/>
        <v>71900</v>
      </c>
      <c r="M214" s="14">
        <f t="shared" si="108"/>
        <v>71900</v>
      </c>
      <c r="N214" s="14">
        <f t="shared" si="108"/>
        <v>215700</v>
      </c>
      <c r="O214" s="14">
        <f t="shared" si="108"/>
        <v>71900</v>
      </c>
      <c r="P214" s="14">
        <f t="shared" si="108"/>
        <v>0</v>
      </c>
      <c r="Q214" s="14">
        <f t="shared" si="108"/>
        <v>0</v>
      </c>
      <c r="R214" s="14">
        <f t="shared" si="108"/>
        <v>71900</v>
      </c>
      <c r="S214" s="9"/>
    </row>
    <row r="215" spans="1:20" ht="19.5" customHeight="1" x14ac:dyDescent="0.55000000000000004">
      <c r="A215" s="15" t="s">
        <v>27</v>
      </c>
      <c r="B215" s="16">
        <f>SUM(B216)</f>
        <v>719000</v>
      </c>
      <c r="C215" s="16">
        <f t="shared" ref="C215:R215" si="109">SUM(C216)</f>
        <v>0</v>
      </c>
      <c r="D215" s="16">
        <f t="shared" si="109"/>
        <v>0</v>
      </c>
      <c r="E215" s="16">
        <f t="shared" si="109"/>
        <v>0</v>
      </c>
      <c r="F215" s="16">
        <f t="shared" si="109"/>
        <v>0</v>
      </c>
      <c r="G215" s="16">
        <f t="shared" si="109"/>
        <v>0</v>
      </c>
      <c r="H215" s="16">
        <f t="shared" si="109"/>
        <v>215700</v>
      </c>
      <c r="I215" s="16">
        <f t="shared" si="109"/>
        <v>215700</v>
      </c>
      <c r="J215" s="16">
        <f t="shared" si="109"/>
        <v>431400</v>
      </c>
      <c r="K215" s="16">
        <f t="shared" si="109"/>
        <v>71900</v>
      </c>
      <c r="L215" s="16">
        <f t="shared" si="109"/>
        <v>71900</v>
      </c>
      <c r="M215" s="16">
        <f t="shared" si="109"/>
        <v>71900</v>
      </c>
      <c r="N215" s="16">
        <f t="shared" si="109"/>
        <v>215700</v>
      </c>
      <c r="O215" s="16">
        <f t="shared" si="109"/>
        <v>71900</v>
      </c>
      <c r="P215" s="16">
        <f t="shared" si="109"/>
        <v>0</v>
      </c>
      <c r="Q215" s="16">
        <f t="shared" si="109"/>
        <v>0</v>
      </c>
      <c r="R215" s="16">
        <f t="shared" si="109"/>
        <v>71900</v>
      </c>
      <c r="S215" s="9"/>
    </row>
    <row r="216" spans="1:20" ht="19.5" customHeight="1" x14ac:dyDescent="0.55000000000000004">
      <c r="A216" s="34" t="s">
        <v>28</v>
      </c>
      <c r="B216" s="18">
        <f t="shared" ref="B216:R216" si="110">SUM(B217+B219+B225)</f>
        <v>719000</v>
      </c>
      <c r="C216" s="18">
        <f t="shared" si="110"/>
        <v>0</v>
      </c>
      <c r="D216" s="18">
        <f t="shared" si="110"/>
        <v>0</v>
      </c>
      <c r="E216" s="18">
        <f t="shared" si="110"/>
        <v>0</v>
      </c>
      <c r="F216" s="18">
        <f t="shared" si="110"/>
        <v>0</v>
      </c>
      <c r="G216" s="18">
        <f t="shared" si="110"/>
        <v>0</v>
      </c>
      <c r="H216" s="18">
        <f t="shared" si="110"/>
        <v>215700</v>
      </c>
      <c r="I216" s="18">
        <f t="shared" si="110"/>
        <v>215700</v>
      </c>
      <c r="J216" s="18">
        <f t="shared" si="110"/>
        <v>431400</v>
      </c>
      <c r="K216" s="18">
        <f t="shared" si="110"/>
        <v>71900</v>
      </c>
      <c r="L216" s="18">
        <f t="shared" si="110"/>
        <v>71900</v>
      </c>
      <c r="M216" s="18">
        <f t="shared" si="110"/>
        <v>71900</v>
      </c>
      <c r="N216" s="18">
        <f t="shared" si="110"/>
        <v>215700</v>
      </c>
      <c r="O216" s="18">
        <f t="shared" si="110"/>
        <v>71900</v>
      </c>
      <c r="P216" s="18">
        <f t="shared" si="110"/>
        <v>0</v>
      </c>
      <c r="Q216" s="18">
        <f t="shared" si="110"/>
        <v>0</v>
      </c>
      <c r="R216" s="18">
        <f t="shared" si="110"/>
        <v>71900</v>
      </c>
    </row>
    <row r="217" spans="1:20" ht="19.5" customHeight="1" x14ac:dyDescent="0.55000000000000004">
      <c r="A217" s="35" t="s">
        <v>29</v>
      </c>
      <c r="B217" s="18">
        <f t="shared" ref="B217:R217" si="111">SUM(B218:B218)</f>
        <v>72000</v>
      </c>
      <c r="C217" s="18">
        <f t="shared" si="111"/>
        <v>0</v>
      </c>
      <c r="D217" s="18">
        <f t="shared" si="111"/>
        <v>0</v>
      </c>
      <c r="E217" s="18">
        <f t="shared" si="111"/>
        <v>0</v>
      </c>
      <c r="F217" s="18">
        <f t="shared" si="111"/>
        <v>0</v>
      </c>
      <c r="G217" s="18">
        <f t="shared" si="111"/>
        <v>0</v>
      </c>
      <c r="H217" s="18">
        <f t="shared" si="111"/>
        <v>21600</v>
      </c>
      <c r="I217" s="18">
        <f t="shared" si="111"/>
        <v>21600</v>
      </c>
      <c r="J217" s="18">
        <f t="shared" si="111"/>
        <v>43200</v>
      </c>
      <c r="K217" s="18">
        <f t="shared" si="111"/>
        <v>7200</v>
      </c>
      <c r="L217" s="18">
        <f t="shared" si="111"/>
        <v>7200</v>
      </c>
      <c r="M217" s="18">
        <f t="shared" si="111"/>
        <v>7200</v>
      </c>
      <c r="N217" s="18">
        <f t="shared" si="111"/>
        <v>21600</v>
      </c>
      <c r="O217" s="18">
        <f t="shared" si="111"/>
        <v>7200</v>
      </c>
      <c r="P217" s="18">
        <f t="shared" si="111"/>
        <v>0</v>
      </c>
      <c r="Q217" s="18">
        <f t="shared" si="111"/>
        <v>0</v>
      </c>
      <c r="R217" s="18">
        <f t="shared" si="111"/>
        <v>7200</v>
      </c>
    </row>
    <row r="218" spans="1:20" ht="19.5" customHeight="1" x14ac:dyDescent="0.55000000000000004">
      <c r="A218" s="34" t="s">
        <v>30</v>
      </c>
      <c r="B218" s="18">
        <f>SUM(F218+J218+N218+R218)</f>
        <v>72000</v>
      </c>
      <c r="C218" s="69">
        <f>+โครงการ5!C11</f>
        <v>0</v>
      </c>
      <c r="D218" s="69">
        <f>+โครงการ5!D11</f>
        <v>0</v>
      </c>
      <c r="E218" s="69">
        <f>+โครงการ5!E11</f>
        <v>0</v>
      </c>
      <c r="F218" s="58">
        <f>SUM(C218:E218)</f>
        <v>0</v>
      </c>
      <c r="G218" s="69">
        <f>+โครงการ5!G11</f>
        <v>0</v>
      </c>
      <c r="H218" s="69">
        <f>+โครงการ5!H11</f>
        <v>21600</v>
      </c>
      <c r="I218" s="69">
        <f>+โครงการ5!I11</f>
        <v>21600</v>
      </c>
      <c r="J218" s="58">
        <f>SUM(G218:I218)</f>
        <v>43200</v>
      </c>
      <c r="K218" s="69">
        <f>+โครงการ5!K11</f>
        <v>7200</v>
      </c>
      <c r="L218" s="69">
        <f>+โครงการ5!L11</f>
        <v>7200</v>
      </c>
      <c r="M218" s="69">
        <f>+โครงการ5!M11</f>
        <v>7200</v>
      </c>
      <c r="N218" s="58">
        <f>SUM(K218:M218)</f>
        <v>21600</v>
      </c>
      <c r="O218" s="69">
        <f>+โครงการ5!O11</f>
        <v>7200</v>
      </c>
      <c r="P218" s="69">
        <f>+โครงการ5!P11</f>
        <v>0</v>
      </c>
      <c r="Q218" s="69">
        <f>+โครงการ5!Q11</f>
        <v>0</v>
      </c>
      <c r="R218" s="58">
        <f>SUM(O218:Q218)</f>
        <v>7200</v>
      </c>
    </row>
    <row r="219" spans="1:20" ht="19.5" customHeight="1" x14ac:dyDescent="0.55000000000000004">
      <c r="A219" s="35" t="s">
        <v>31</v>
      </c>
      <c r="B219" s="16">
        <f>SUM(B220:B224)</f>
        <v>168000</v>
      </c>
      <c r="C219" s="16">
        <f t="shared" ref="C219:R219" si="112">SUM(C220:C224)</f>
        <v>0</v>
      </c>
      <c r="D219" s="16">
        <f t="shared" si="112"/>
        <v>0</v>
      </c>
      <c r="E219" s="16">
        <f t="shared" si="112"/>
        <v>0</v>
      </c>
      <c r="F219" s="16">
        <f t="shared" si="112"/>
        <v>0</v>
      </c>
      <c r="G219" s="16">
        <f t="shared" si="112"/>
        <v>0</v>
      </c>
      <c r="H219" s="16">
        <f t="shared" si="112"/>
        <v>50400</v>
      </c>
      <c r="I219" s="16">
        <f t="shared" si="112"/>
        <v>50400</v>
      </c>
      <c r="J219" s="16">
        <f t="shared" si="112"/>
        <v>100800</v>
      </c>
      <c r="K219" s="16">
        <f t="shared" si="112"/>
        <v>16800</v>
      </c>
      <c r="L219" s="16">
        <f t="shared" si="112"/>
        <v>16800</v>
      </c>
      <c r="M219" s="16">
        <f t="shared" si="112"/>
        <v>16800</v>
      </c>
      <c r="N219" s="16">
        <f t="shared" si="112"/>
        <v>50400</v>
      </c>
      <c r="O219" s="16">
        <f t="shared" si="112"/>
        <v>16800</v>
      </c>
      <c r="P219" s="16">
        <f t="shared" si="112"/>
        <v>0</v>
      </c>
      <c r="Q219" s="16">
        <f t="shared" si="112"/>
        <v>0</v>
      </c>
      <c r="R219" s="16">
        <f t="shared" si="112"/>
        <v>16800</v>
      </c>
    </row>
    <row r="220" spans="1:20" ht="19.5" customHeight="1" x14ac:dyDescent="0.55000000000000004">
      <c r="A220" s="34" t="s">
        <v>32</v>
      </c>
      <c r="B220" s="18">
        <f>SUM(F220+J220+N220+R220)</f>
        <v>0</v>
      </c>
      <c r="C220" s="69">
        <f>+โครงการ5!C13</f>
        <v>0</v>
      </c>
      <c r="D220" s="69">
        <f>+โครงการ5!D13</f>
        <v>0</v>
      </c>
      <c r="E220" s="69">
        <f>+โครงการ5!E13</f>
        <v>0</v>
      </c>
      <c r="F220" s="18">
        <f>SUM(C220:E220)</f>
        <v>0</v>
      </c>
      <c r="G220" s="69">
        <f>+โครงการ5!G13</f>
        <v>0</v>
      </c>
      <c r="H220" s="69">
        <f>+โครงการ5!H13</f>
        <v>0</v>
      </c>
      <c r="I220" s="69">
        <f>+โครงการ5!I13</f>
        <v>0</v>
      </c>
      <c r="J220" s="18">
        <f>SUM(G220:I220)</f>
        <v>0</v>
      </c>
      <c r="K220" s="69">
        <f>+โครงการ5!K13</f>
        <v>0</v>
      </c>
      <c r="L220" s="69">
        <f>+โครงการ5!L13</f>
        <v>0</v>
      </c>
      <c r="M220" s="69">
        <f>+โครงการ5!M13</f>
        <v>0</v>
      </c>
      <c r="N220" s="18">
        <f>SUM(K220:M220)</f>
        <v>0</v>
      </c>
      <c r="O220" s="69">
        <f>+โครงการ5!O13</f>
        <v>0</v>
      </c>
      <c r="P220" s="69">
        <f>+โครงการ5!P13</f>
        <v>0</v>
      </c>
      <c r="Q220" s="69">
        <f>+โครงการ5!Q13</f>
        <v>0</v>
      </c>
      <c r="R220" s="18">
        <f>SUM(O220:Q220)</f>
        <v>0</v>
      </c>
    </row>
    <row r="221" spans="1:20" ht="19.5" customHeight="1" x14ac:dyDescent="0.55000000000000004">
      <c r="A221" s="34" t="s">
        <v>33</v>
      </c>
      <c r="B221" s="18">
        <f>SUM(F221+J221+N221+R221)</f>
        <v>0</v>
      </c>
      <c r="C221" s="69">
        <f>+โครงการ5!C14</f>
        <v>0</v>
      </c>
      <c r="D221" s="69">
        <f>+โครงการ5!D14</f>
        <v>0</v>
      </c>
      <c r="E221" s="69">
        <f>+โครงการ5!E14</f>
        <v>0</v>
      </c>
      <c r="F221" s="18">
        <f>SUM(C221:E221)</f>
        <v>0</v>
      </c>
      <c r="G221" s="69">
        <f>+โครงการ5!G14</f>
        <v>0</v>
      </c>
      <c r="H221" s="69">
        <f>+โครงการ5!H14</f>
        <v>0</v>
      </c>
      <c r="I221" s="69">
        <f>+โครงการ5!I14</f>
        <v>0</v>
      </c>
      <c r="J221" s="18">
        <f>SUM(G221:I221)</f>
        <v>0</v>
      </c>
      <c r="K221" s="69">
        <f>+โครงการ5!K14</f>
        <v>0</v>
      </c>
      <c r="L221" s="69">
        <f>+โครงการ5!L14</f>
        <v>0</v>
      </c>
      <c r="M221" s="69">
        <f>+โครงการ5!M14</f>
        <v>0</v>
      </c>
      <c r="N221" s="18">
        <f>SUM(K221:M221)</f>
        <v>0</v>
      </c>
      <c r="O221" s="69">
        <f>+โครงการ5!O14</f>
        <v>0</v>
      </c>
      <c r="P221" s="69">
        <f>+โครงการ5!P14</f>
        <v>0</v>
      </c>
      <c r="Q221" s="69">
        <f>+โครงการ5!Q14</f>
        <v>0</v>
      </c>
      <c r="R221" s="18">
        <f>SUM(O221:Q221)</f>
        <v>0</v>
      </c>
    </row>
    <row r="222" spans="1:20" ht="19.5" customHeight="1" x14ac:dyDescent="0.55000000000000004">
      <c r="A222" s="17" t="s">
        <v>34</v>
      </c>
      <c r="B222" s="18">
        <f>SUM(F222+J222+N222+R222)</f>
        <v>0</v>
      </c>
      <c r="C222" s="69">
        <f>+โครงการ5!C15</f>
        <v>0</v>
      </c>
      <c r="D222" s="69">
        <f>+โครงการ5!D15</f>
        <v>0</v>
      </c>
      <c r="E222" s="69">
        <f>+โครงการ5!E15</f>
        <v>0</v>
      </c>
      <c r="F222" s="18">
        <f>SUM(C222:E222)</f>
        <v>0</v>
      </c>
      <c r="G222" s="69">
        <f>+โครงการ5!G15</f>
        <v>0</v>
      </c>
      <c r="H222" s="69">
        <f>+โครงการ5!H15</f>
        <v>0</v>
      </c>
      <c r="I222" s="69">
        <f>+โครงการ5!I15</f>
        <v>0</v>
      </c>
      <c r="J222" s="18">
        <f>SUM(G222:I222)</f>
        <v>0</v>
      </c>
      <c r="K222" s="69">
        <f>+โครงการ5!K15</f>
        <v>0</v>
      </c>
      <c r="L222" s="69">
        <f>+โครงการ5!L15</f>
        <v>0</v>
      </c>
      <c r="M222" s="69">
        <f>+โครงการ5!M15</f>
        <v>0</v>
      </c>
      <c r="N222" s="18">
        <f>SUM(K222:M222)</f>
        <v>0</v>
      </c>
      <c r="O222" s="69">
        <f>+โครงการ5!O15</f>
        <v>0</v>
      </c>
      <c r="P222" s="69">
        <f>+โครงการ5!P15</f>
        <v>0</v>
      </c>
      <c r="Q222" s="69">
        <f>+โครงการ5!Q15</f>
        <v>0</v>
      </c>
      <c r="R222" s="18">
        <f>SUM(O222:Q222)</f>
        <v>0</v>
      </c>
      <c r="S222" s="9"/>
    </row>
    <row r="223" spans="1:20" ht="19.5" customHeight="1" x14ac:dyDescent="0.55000000000000004">
      <c r="A223" s="34" t="s">
        <v>35</v>
      </c>
      <c r="B223" s="59">
        <f>SUM(F223+J223+N223+R223)</f>
        <v>168000</v>
      </c>
      <c r="C223" s="69">
        <f>+โครงการ5!C16</f>
        <v>0</v>
      </c>
      <c r="D223" s="69">
        <f>+โครงการ5!D16</f>
        <v>0</v>
      </c>
      <c r="E223" s="69">
        <f>+โครงการ5!E16</f>
        <v>0</v>
      </c>
      <c r="F223" s="18">
        <f>SUM(C223:E223)</f>
        <v>0</v>
      </c>
      <c r="G223" s="69">
        <f>+โครงการ5!G16</f>
        <v>0</v>
      </c>
      <c r="H223" s="69">
        <f>+โครงการ5!H16</f>
        <v>50400</v>
      </c>
      <c r="I223" s="69">
        <f>+โครงการ5!I16</f>
        <v>50400</v>
      </c>
      <c r="J223" s="18">
        <f>SUM(G223:I223)</f>
        <v>100800</v>
      </c>
      <c r="K223" s="69">
        <f>+โครงการ5!K16</f>
        <v>16800</v>
      </c>
      <c r="L223" s="69">
        <f>+โครงการ5!L16</f>
        <v>16800</v>
      </c>
      <c r="M223" s="69">
        <f>+โครงการ5!M16</f>
        <v>16800</v>
      </c>
      <c r="N223" s="18">
        <f>SUM(K223:M223)</f>
        <v>50400</v>
      </c>
      <c r="O223" s="69">
        <f>+โครงการ5!O16</f>
        <v>16800</v>
      </c>
      <c r="P223" s="69">
        <f>+โครงการ5!P16</f>
        <v>0</v>
      </c>
      <c r="Q223" s="69">
        <f>+โครงการ5!Q16</f>
        <v>0</v>
      </c>
      <c r="R223" s="18">
        <f>SUM(O223:Q223)</f>
        <v>16800</v>
      </c>
    </row>
    <row r="224" spans="1:20" ht="19.5" customHeight="1" x14ac:dyDescent="0.55000000000000004">
      <c r="A224" s="17" t="s">
        <v>36</v>
      </c>
      <c r="B224" s="18">
        <f>SUM(F224+J224+N224+R224)</f>
        <v>0</v>
      </c>
      <c r="C224" s="69">
        <f>+โครงการ5!C17</f>
        <v>0</v>
      </c>
      <c r="D224" s="69">
        <f>+โครงการ5!D17</f>
        <v>0</v>
      </c>
      <c r="E224" s="69">
        <f>+โครงการ5!E17</f>
        <v>0</v>
      </c>
      <c r="F224" s="18">
        <f>SUM(C224:E224)</f>
        <v>0</v>
      </c>
      <c r="G224" s="69">
        <f>+โครงการ5!G17</f>
        <v>0</v>
      </c>
      <c r="H224" s="69">
        <f>+โครงการ5!H17</f>
        <v>0</v>
      </c>
      <c r="I224" s="69">
        <f>+โครงการ5!I17</f>
        <v>0</v>
      </c>
      <c r="J224" s="18">
        <f>SUM(G224:I224)</f>
        <v>0</v>
      </c>
      <c r="K224" s="69">
        <f>+โครงการ5!K17</f>
        <v>0</v>
      </c>
      <c r="L224" s="69">
        <f>+โครงการ5!L17</f>
        <v>0</v>
      </c>
      <c r="M224" s="69">
        <f>+โครงการ5!M17</f>
        <v>0</v>
      </c>
      <c r="N224" s="18">
        <f>SUM(K224:M224)</f>
        <v>0</v>
      </c>
      <c r="O224" s="69">
        <f>+โครงการ5!O17</f>
        <v>0</v>
      </c>
      <c r="P224" s="69">
        <f>+โครงการ5!P17</f>
        <v>0</v>
      </c>
      <c r="Q224" s="69">
        <f>+โครงการ5!Q17</f>
        <v>0</v>
      </c>
      <c r="R224" s="18">
        <f>SUM(O224:Q224)</f>
        <v>0</v>
      </c>
      <c r="S224" s="9"/>
    </row>
    <row r="225" spans="1:20" ht="19.5" customHeight="1" x14ac:dyDescent="0.55000000000000004">
      <c r="A225" s="35" t="s">
        <v>37</v>
      </c>
      <c r="B225" s="16">
        <f t="shared" ref="B225:R225" si="113">SUM(B226:B231)</f>
        <v>479000</v>
      </c>
      <c r="C225" s="16">
        <f t="shared" si="113"/>
        <v>0</v>
      </c>
      <c r="D225" s="16">
        <f t="shared" si="113"/>
        <v>0</v>
      </c>
      <c r="E225" s="16">
        <f t="shared" si="113"/>
        <v>0</v>
      </c>
      <c r="F225" s="16">
        <f t="shared" si="113"/>
        <v>0</v>
      </c>
      <c r="G225" s="16">
        <f t="shared" si="113"/>
        <v>0</v>
      </c>
      <c r="H225" s="16">
        <f t="shared" si="113"/>
        <v>143700</v>
      </c>
      <c r="I225" s="16">
        <f t="shared" si="113"/>
        <v>143700</v>
      </c>
      <c r="J225" s="16">
        <f t="shared" si="113"/>
        <v>287400</v>
      </c>
      <c r="K225" s="16">
        <f t="shared" si="113"/>
        <v>47900</v>
      </c>
      <c r="L225" s="16">
        <f t="shared" si="113"/>
        <v>47900</v>
      </c>
      <c r="M225" s="16">
        <f t="shared" si="113"/>
        <v>47900</v>
      </c>
      <c r="N225" s="16">
        <f t="shared" si="113"/>
        <v>143700</v>
      </c>
      <c r="O225" s="16">
        <f t="shared" si="113"/>
        <v>47900</v>
      </c>
      <c r="P225" s="16">
        <f t="shared" si="113"/>
        <v>0</v>
      </c>
      <c r="Q225" s="16">
        <f t="shared" si="113"/>
        <v>0</v>
      </c>
      <c r="R225" s="16">
        <f t="shared" si="113"/>
        <v>47900</v>
      </c>
    </row>
    <row r="226" spans="1:20" ht="19.5" customHeight="1" x14ac:dyDescent="0.55000000000000004">
      <c r="A226" s="34" t="s">
        <v>38</v>
      </c>
      <c r="B226" s="18">
        <f t="shared" ref="B226:B231" si="114">SUM(F226+J226+N226+R226)</f>
        <v>0</v>
      </c>
      <c r="C226" s="69">
        <f>+โครงการ5!C19</f>
        <v>0</v>
      </c>
      <c r="D226" s="69">
        <f>+โครงการ5!D19</f>
        <v>0</v>
      </c>
      <c r="E226" s="69">
        <f>+โครงการ5!E19</f>
        <v>0</v>
      </c>
      <c r="F226" s="18">
        <f t="shared" ref="F226:F231" si="115">SUM(C226:E226)</f>
        <v>0</v>
      </c>
      <c r="G226" s="69">
        <f>+โครงการ5!G19</f>
        <v>0</v>
      </c>
      <c r="H226" s="69">
        <f>+โครงการ5!H19</f>
        <v>0</v>
      </c>
      <c r="I226" s="69">
        <f>+โครงการ5!I19</f>
        <v>0</v>
      </c>
      <c r="J226" s="18">
        <f t="shared" ref="J226:J231" si="116">SUM(G226:I226)</f>
        <v>0</v>
      </c>
      <c r="K226" s="69">
        <f>+โครงการ5!K19</f>
        <v>0</v>
      </c>
      <c r="L226" s="69">
        <f>+โครงการ5!L19</f>
        <v>0</v>
      </c>
      <c r="M226" s="69">
        <f>+โครงการ5!M19</f>
        <v>0</v>
      </c>
      <c r="N226" s="18">
        <f t="shared" ref="N226:N231" si="117">SUM(K226:M226)</f>
        <v>0</v>
      </c>
      <c r="O226" s="69">
        <f>+โครงการ5!O19</f>
        <v>0</v>
      </c>
      <c r="P226" s="69">
        <f>+โครงการ5!P19</f>
        <v>0</v>
      </c>
      <c r="Q226" s="69">
        <f>+โครงการ5!Q19</f>
        <v>0</v>
      </c>
      <c r="R226" s="18">
        <f t="shared" ref="R226:R231" si="118">SUM(O226:Q226)</f>
        <v>0</v>
      </c>
    </row>
    <row r="227" spans="1:20" ht="19.5" customHeight="1" x14ac:dyDescent="0.55000000000000004">
      <c r="A227" s="34" t="s">
        <v>39</v>
      </c>
      <c r="B227" s="18">
        <f t="shared" si="114"/>
        <v>0</v>
      </c>
      <c r="C227" s="69">
        <f>+โครงการ5!C20</f>
        <v>0</v>
      </c>
      <c r="D227" s="69">
        <f>+โครงการ5!D20</f>
        <v>0</v>
      </c>
      <c r="E227" s="69">
        <f>+โครงการ5!E20</f>
        <v>0</v>
      </c>
      <c r="F227" s="18">
        <f t="shared" si="115"/>
        <v>0</v>
      </c>
      <c r="G227" s="69">
        <f>+โครงการ5!G20</f>
        <v>0</v>
      </c>
      <c r="H227" s="69">
        <f>+โครงการ5!H20</f>
        <v>0</v>
      </c>
      <c r="I227" s="69">
        <f>+โครงการ5!I20</f>
        <v>0</v>
      </c>
      <c r="J227" s="18">
        <f t="shared" si="116"/>
        <v>0</v>
      </c>
      <c r="K227" s="69">
        <f>+โครงการ5!K20</f>
        <v>0</v>
      </c>
      <c r="L227" s="69">
        <f>+โครงการ5!L20</f>
        <v>0</v>
      </c>
      <c r="M227" s="69">
        <f>+โครงการ5!M20</f>
        <v>0</v>
      </c>
      <c r="N227" s="18">
        <f t="shared" si="117"/>
        <v>0</v>
      </c>
      <c r="O227" s="69">
        <f>+โครงการ5!O20</f>
        <v>0</v>
      </c>
      <c r="P227" s="69">
        <f>+โครงการ5!P20</f>
        <v>0</v>
      </c>
      <c r="Q227" s="69">
        <f>+โครงการ5!Q20</f>
        <v>0</v>
      </c>
      <c r="R227" s="18">
        <f t="shared" si="118"/>
        <v>0</v>
      </c>
    </row>
    <row r="228" spans="1:20" ht="19.5" customHeight="1" x14ac:dyDescent="0.55000000000000004">
      <c r="A228" s="34" t="s">
        <v>40</v>
      </c>
      <c r="B228" s="18">
        <f t="shared" si="114"/>
        <v>0</v>
      </c>
      <c r="C228" s="69">
        <f>+โครงการ5!C21</f>
        <v>0</v>
      </c>
      <c r="D228" s="69">
        <f>+โครงการ5!D21</f>
        <v>0</v>
      </c>
      <c r="E228" s="69">
        <f>+โครงการ5!E21</f>
        <v>0</v>
      </c>
      <c r="F228" s="18">
        <f t="shared" si="115"/>
        <v>0</v>
      </c>
      <c r="G228" s="69">
        <f>+โครงการ5!G21</f>
        <v>0</v>
      </c>
      <c r="H228" s="69">
        <f>+โครงการ5!H21</f>
        <v>0</v>
      </c>
      <c r="I228" s="69">
        <f>+โครงการ5!I21</f>
        <v>0</v>
      </c>
      <c r="J228" s="18">
        <f t="shared" si="116"/>
        <v>0</v>
      </c>
      <c r="K228" s="69">
        <f>+โครงการ5!K21</f>
        <v>0</v>
      </c>
      <c r="L228" s="69">
        <f>+โครงการ5!L21</f>
        <v>0</v>
      </c>
      <c r="M228" s="69">
        <f>+โครงการ5!M21</f>
        <v>0</v>
      </c>
      <c r="N228" s="18">
        <f t="shared" si="117"/>
        <v>0</v>
      </c>
      <c r="O228" s="69">
        <f>+โครงการ5!O21</f>
        <v>0</v>
      </c>
      <c r="P228" s="69">
        <f>+โครงการ5!P21</f>
        <v>0</v>
      </c>
      <c r="Q228" s="69">
        <f>+โครงการ5!Q21</f>
        <v>0</v>
      </c>
      <c r="R228" s="18">
        <f t="shared" si="118"/>
        <v>0</v>
      </c>
    </row>
    <row r="229" spans="1:20" ht="19.5" customHeight="1" x14ac:dyDescent="0.55000000000000004">
      <c r="A229" s="34" t="s">
        <v>41</v>
      </c>
      <c r="B229" s="18">
        <f t="shared" si="114"/>
        <v>0</v>
      </c>
      <c r="C229" s="69">
        <f>+โครงการ5!C22</f>
        <v>0</v>
      </c>
      <c r="D229" s="69">
        <f>+โครงการ5!D22</f>
        <v>0</v>
      </c>
      <c r="E229" s="69">
        <f>+โครงการ5!E22</f>
        <v>0</v>
      </c>
      <c r="F229" s="18">
        <f t="shared" si="115"/>
        <v>0</v>
      </c>
      <c r="G229" s="69">
        <f>+โครงการ5!G22</f>
        <v>0</v>
      </c>
      <c r="H229" s="69">
        <f>+โครงการ5!H22</f>
        <v>0</v>
      </c>
      <c r="I229" s="69">
        <f>+โครงการ5!I22</f>
        <v>0</v>
      </c>
      <c r="J229" s="18">
        <f t="shared" si="116"/>
        <v>0</v>
      </c>
      <c r="K229" s="69">
        <f>+โครงการ5!K22</f>
        <v>0</v>
      </c>
      <c r="L229" s="69">
        <f>+โครงการ5!L22</f>
        <v>0</v>
      </c>
      <c r="M229" s="69">
        <f>+โครงการ5!M22</f>
        <v>0</v>
      </c>
      <c r="N229" s="18">
        <f t="shared" si="117"/>
        <v>0</v>
      </c>
      <c r="O229" s="69">
        <f>+โครงการ5!O22</f>
        <v>0</v>
      </c>
      <c r="P229" s="69">
        <f>+โครงการ5!P22</f>
        <v>0</v>
      </c>
      <c r="Q229" s="69">
        <f>+โครงการ5!Q22</f>
        <v>0</v>
      </c>
      <c r="R229" s="18">
        <f t="shared" si="118"/>
        <v>0</v>
      </c>
    </row>
    <row r="230" spans="1:20" ht="19.5" customHeight="1" x14ac:dyDescent="0.55000000000000004">
      <c r="A230" s="34" t="s">
        <v>42</v>
      </c>
      <c r="B230" s="18">
        <f t="shared" si="114"/>
        <v>0</v>
      </c>
      <c r="C230" s="69">
        <f>+โครงการ5!C23</f>
        <v>0</v>
      </c>
      <c r="D230" s="69">
        <f>+โครงการ5!D23</f>
        <v>0</v>
      </c>
      <c r="E230" s="69">
        <f>+โครงการ5!E23</f>
        <v>0</v>
      </c>
      <c r="F230" s="18">
        <f t="shared" si="115"/>
        <v>0</v>
      </c>
      <c r="G230" s="69">
        <f>+โครงการ5!G23</f>
        <v>0</v>
      </c>
      <c r="H230" s="69">
        <f>+โครงการ5!H23</f>
        <v>0</v>
      </c>
      <c r="I230" s="69">
        <f>+โครงการ5!I23</f>
        <v>0</v>
      </c>
      <c r="J230" s="18">
        <f t="shared" si="116"/>
        <v>0</v>
      </c>
      <c r="K230" s="69">
        <f>+โครงการ5!K23</f>
        <v>0</v>
      </c>
      <c r="L230" s="69">
        <f>+โครงการ5!L23</f>
        <v>0</v>
      </c>
      <c r="M230" s="69">
        <f>+โครงการ5!M23</f>
        <v>0</v>
      </c>
      <c r="N230" s="18">
        <f t="shared" si="117"/>
        <v>0</v>
      </c>
      <c r="O230" s="69">
        <f>+โครงการ5!O23</f>
        <v>0</v>
      </c>
      <c r="P230" s="69">
        <f>+โครงการ5!P23</f>
        <v>0</v>
      </c>
      <c r="Q230" s="69">
        <f>+โครงการ5!Q23</f>
        <v>0</v>
      </c>
      <c r="R230" s="18">
        <f t="shared" si="118"/>
        <v>0</v>
      </c>
    </row>
    <row r="231" spans="1:20" ht="19.5" customHeight="1" x14ac:dyDescent="0.55000000000000004">
      <c r="A231" s="34" t="s">
        <v>43</v>
      </c>
      <c r="B231" s="18">
        <f t="shared" si="114"/>
        <v>479000</v>
      </c>
      <c r="C231" s="69">
        <f>+โครงการ5!C24</f>
        <v>0</v>
      </c>
      <c r="D231" s="69">
        <f>+โครงการ5!D24</f>
        <v>0</v>
      </c>
      <c r="E231" s="69">
        <f>+โครงการ5!E24</f>
        <v>0</v>
      </c>
      <c r="F231" s="58">
        <f t="shared" si="115"/>
        <v>0</v>
      </c>
      <c r="G231" s="69">
        <f>+โครงการ5!G24</f>
        <v>0</v>
      </c>
      <c r="H231" s="69">
        <f>+โครงการ5!H24</f>
        <v>143700</v>
      </c>
      <c r="I231" s="69">
        <f>+โครงการ5!I24</f>
        <v>143700</v>
      </c>
      <c r="J231" s="58">
        <f t="shared" si="116"/>
        <v>287400</v>
      </c>
      <c r="K231" s="69">
        <f>+โครงการ5!K24</f>
        <v>47900</v>
      </c>
      <c r="L231" s="69">
        <f>+โครงการ5!L24</f>
        <v>47900</v>
      </c>
      <c r="M231" s="69">
        <f>+โครงการ5!M24</f>
        <v>47900</v>
      </c>
      <c r="N231" s="58">
        <f t="shared" si="117"/>
        <v>143700</v>
      </c>
      <c r="O231" s="69">
        <f>+โครงการ5!O24</f>
        <v>47900</v>
      </c>
      <c r="P231" s="69">
        <f>+โครงการ5!P24</f>
        <v>0</v>
      </c>
      <c r="Q231" s="69">
        <f>+โครงการ5!Q24</f>
        <v>0</v>
      </c>
      <c r="R231" s="58">
        <f t="shared" si="118"/>
        <v>47900</v>
      </c>
    </row>
    <row r="232" spans="1:20" ht="19.5" customHeight="1" x14ac:dyDescent="0.55000000000000004">
      <c r="A232" s="21" t="s">
        <v>44</v>
      </c>
      <c r="B232" s="16">
        <f t="shared" ref="B232:R232" si="119">SUM(B233:B233)</f>
        <v>0</v>
      </c>
      <c r="C232" s="16">
        <f t="shared" si="119"/>
        <v>0</v>
      </c>
      <c r="D232" s="16">
        <f t="shared" si="119"/>
        <v>0</v>
      </c>
      <c r="E232" s="16">
        <f t="shared" si="119"/>
        <v>0</v>
      </c>
      <c r="F232" s="16">
        <f t="shared" si="119"/>
        <v>0</v>
      </c>
      <c r="G232" s="16">
        <f t="shared" si="119"/>
        <v>0</v>
      </c>
      <c r="H232" s="16">
        <f t="shared" si="119"/>
        <v>0</v>
      </c>
      <c r="I232" s="16">
        <f t="shared" si="119"/>
        <v>0</v>
      </c>
      <c r="J232" s="16">
        <f t="shared" si="119"/>
        <v>0</v>
      </c>
      <c r="K232" s="16">
        <f t="shared" si="119"/>
        <v>0</v>
      </c>
      <c r="L232" s="16">
        <f t="shared" si="119"/>
        <v>0</v>
      </c>
      <c r="M232" s="16">
        <f t="shared" si="119"/>
        <v>0</v>
      </c>
      <c r="N232" s="16">
        <f t="shared" si="119"/>
        <v>0</v>
      </c>
      <c r="O232" s="16">
        <f t="shared" si="119"/>
        <v>0</v>
      </c>
      <c r="P232" s="16">
        <f t="shared" si="119"/>
        <v>0</v>
      </c>
      <c r="Q232" s="16">
        <f t="shared" si="119"/>
        <v>0</v>
      </c>
      <c r="R232" s="16">
        <f t="shared" si="119"/>
        <v>0</v>
      </c>
    </row>
    <row r="233" spans="1:20" ht="19.5" customHeight="1" x14ac:dyDescent="0.55000000000000004">
      <c r="A233" s="22" t="s">
        <v>45</v>
      </c>
      <c r="B233" s="23">
        <f>SUM(F233+J233+N233+R233)</f>
        <v>0</v>
      </c>
      <c r="C233" s="71">
        <f>+โครงการ5!C26</f>
        <v>0</v>
      </c>
      <c r="D233" s="71">
        <f>+โครงการ5!D26</f>
        <v>0</v>
      </c>
      <c r="E233" s="71">
        <f>+โครงการ5!E26</f>
        <v>0</v>
      </c>
      <c r="F233" s="23">
        <f>SUM(C233:E233)</f>
        <v>0</v>
      </c>
      <c r="G233" s="71">
        <f>+โครงการ5!G26</f>
        <v>0</v>
      </c>
      <c r="H233" s="71">
        <f>+โครงการ5!H26</f>
        <v>0</v>
      </c>
      <c r="I233" s="71">
        <f>+โครงการ5!I26</f>
        <v>0</v>
      </c>
      <c r="J233" s="23">
        <f>SUM(G233:I233)</f>
        <v>0</v>
      </c>
      <c r="K233" s="71">
        <f>+โครงการ5!K26</f>
        <v>0</v>
      </c>
      <c r="L233" s="71">
        <f>+โครงการ5!L26</f>
        <v>0</v>
      </c>
      <c r="M233" s="71">
        <f>+โครงการ5!M26</f>
        <v>0</v>
      </c>
      <c r="N233" s="23">
        <f>SUM(K233:M233)</f>
        <v>0</v>
      </c>
      <c r="O233" s="71">
        <f>+โครงการ5!O26</f>
        <v>0</v>
      </c>
      <c r="P233" s="71">
        <f>+โครงการ5!P26</f>
        <v>0</v>
      </c>
      <c r="Q233" s="71">
        <f>+โครงการ5!Q26</f>
        <v>0</v>
      </c>
      <c r="R233" s="23">
        <f>SUM(O233:Q233)</f>
        <v>0</v>
      </c>
    </row>
    <row r="234" spans="1:20" s="47" customFormat="1" ht="24.95" customHeight="1" x14ac:dyDescent="0.5">
      <c r="A234" s="53" t="s">
        <v>179</v>
      </c>
      <c r="B234" s="45"/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45"/>
      <c r="S234" s="54"/>
      <c r="T234" s="54"/>
    </row>
    <row r="235" spans="1:20" x14ac:dyDescent="0.55000000000000004">
      <c r="A235" s="146" t="s">
        <v>4</v>
      </c>
      <c r="B235" s="148" t="s">
        <v>5</v>
      </c>
      <c r="C235" s="143" t="s">
        <v>6</v>
      </c>
      <c r="D235" s="144"/>
      <c r="E235" s="145"/>
      <c r="F235" s="141" t="s">
        <v>7</v>
      </c>
      <c r="G235" s="143" t="s">
        <v>8</v>
      </c>
      <c r="H235" s="144"/>
      <c r="I235" s="145"/>
      <c r="J235" s="141" t="s">
        <v>9</v>
      </c>
      <c r="K235" s="143" t="s">
        <v>10</v>
      </c>
      <c r="L235" s="144"/>
      <c r="M235" s="145"/>
      <c r="N235" s="141" t="s">
        <v>11</v>
      </c>
      <c r="O235" s="143" t="s">
        <v>12</v>
      </c>
      <c r="P235" s="144"/>
      <c r="Q235" s="145"/>
      <c r="R235" s="141" t="s">
        <v>13</v>
      </c>
      <c r="S235" s="10"/>
    </row>
    <row r="236" spans="1:20" x14ac:dyDescent="0.55000000000000004">
      <c r="A236" s="147"/>
      <c r="B236" s="149"/>
      <c r="C236" s="11" t="s">
        <v>14</v>
      </c>
      <c r="D236" s="11" t="s">
        <v>15</v>
      </c>
      <c r="E236" s="11" t="s">
        <v>16</v>
      </c>
      <c r="F236" s="142"/>
      <c r="G236" s="11" t="s">
        <v>17</v>
      </c>
      <c r="H236" s="11" t="s">
        <v>18</v>
      </c>
      <c r="I236" s="11" t="s">
        <v>19</v>
      </c>
      <c r="J236" s="142"/>
      <c r="K236" s="11" t="s">
        <v>20</v>
      </c>
      <c r="L236" s="11" t="s">
        <v>21</v>
      </c>
      <c r="M236" s="11" t="s">
        <v>22</v>
      </c>
      <c r="N236" s="142"/>
      <c r="O236" s="11" t="s">
        <v>23</v>
      </c>
      <c r="P236" s="11" t="s">
        <v>24</v>
      </c>
      <c r="Q236" s="11" t="s">
        <v>25</v>
      </c>
      <c r="R236" s="142"/>
      <c r="S236" s="12"/>
    </row>
    <row r="237" spans="1:20" ht="19.5" customHeight="1" x14ac:dyDescent="0.55000000000000004">
      <c r="A237" s="13" t="s">
        <v>26</v>
      </c>
      <c r="B237" s="14">
        <f>SUM(B238+B255)</f>
        <v>50000</v>
      </c>
      <c r="C237" s="14">
        <f t="shared" ref="C237:R237" si="120">SUM(C238+C255)</f>
        <v>0</v>
      </c>
      <c r="D237" s="14">
        <f t="shared" si="120"/>
        <v>0</v>
      </c>
      <c r="E237" s="14">
        <f t="shared" si="120"/>
        <v>0</v>
      </c>
      <c r="F237" s="14">
        <f t="shared" si="120"/>
        <v>0</v>
      </c>
      <c r="G237" s="14">
        <f t="shared" si="120"/>
        <v>0</v>
      </c>
      <c r="H237" s="14">
        <f t="shared" si="120"/>
        <v>0</v>
      </c>
      <c r="I237" s="14">
        <f t="shared" si="120"/>
        <v>0</v>
      </c>
      <c r="J237" s="14">
        <f t="shared" si="120"/>
        <v>0</v>
      </c>
      <c r="K237" s="14">
        <f t="shared" si="120"/>
        <v>50000</v>
      </c>
      <c r="L237" s="14">
        <f t="shared" si="120"/>
        <v>0</v>
      </c>
      <c r="M237" s="14">
        <f t="shared" si="120"/>
        <v>0</v>
      </c>
      <c r="N237" s="14">
        <f t="shared" si="120"/>
        <v>50000</v>
      </c>
      <c r="O237" s="14">
        <f t="shared" si="120"/>
        <v>0</v>
      </c>
      <c r="P237" s="14">
        <f t="shared" si="120"/>
        <v>0</v>
      </c>
      <c r="Q237" s="14">
        <f t="shared" si="120"/>
        <v>0</v>
      </c>
      <c r="R237" s="14">
        <f t="shared" si="120"/>
        <v>0</v>
      </c>
      <c r="S237" s="9"/>
    </row>
    <row r="238" spans="1:20" ht="19.5" customHeight="1" x14ac:dyDescent="0.55000000000000004">
      <c r="A238" s="15" t="s">
        <v>27</v>
      </c>
      <c r="B238" s="16">
        <f>SUM(B239)</f>
        <v>50000</v>
      </c>
      <c r="C238" s="16">
        <f t="shared" ref="C238:R238" si="121">SUM(C239)</f>
        <v>0</v>
      </c>
      <c r="D238" s="16">
        <f t="shared" si="121"/>
        <v>0</v>
      </c>
      <c r="E238" s="16">
        <f t="shared" si="121"/>
        <v>0</v>
      </c>
      <c r="F238" s="16">
        <f t="shared" si="121"/>
        <v>0</v>
      </c>
      <c r="G238" s="16">
        <f t="shared" si="121"/>
        <v>0</v>
      </c>
      <c r="H238" s="16">
        <f t="shared" si="121"/>
        <v>0</v>
      </c>
      <c r="I238" s="16">
        <f t="shared" si="121"/>
        <v>0</v>
      </c>
      <c r="J238" s="16">
        <f t="shared" si="121"/>
        <v>0</v>
      </c>
      <c r="K238" s="16">
        <f t="shared" si="121"/>
        <v>50000</v>
      </c>
      <c r="L238" s="16">
        <f t="shared" si="121"/>
        <v>0</v>
      </c>
      <c r="M238" s="16">
        <f t="shared" si="121"/>
        <v>0</v>
      </c>
      <c r="N238" s="16">
        <f t="shared" si="121"/>
        <v>50000</v>
      </c>
      <c r="O238" s="16">
        <f t="shared" si="121"/>
        <v>0</v>
      </c>
      <c r="P238" s="16">
        <f t="shared" si="121"/>
        <v>0</v>
      </c>
      <c r="Q238" s="16">
        <f t="shared" si="121"/>
        <v>0</v>
      </c>
      <c r="R238" s="16">
        <f t="shared" si="121"/>
        <v>0</v>
      </c>
      <c r="S238" s="9"/>
    </row>
    <row r="239" spans="1:20" ht="19.5" customHeight="1" x14ac:dyDescent="0.55000000000000004">
      <c r="A239" s="34" t="s">
        <v>28</v>
      </c>
      <c r="B239" s="18">
        <f t="shared" ref="B239:R239" si="122">SUM(B240+B242+B248)</f>
        <v>50000</v>
      </c>
      <c r="C239" s="18">
        <f t="shared" si="122"/>
        <v>0</v>
      </c>
      <c r="D239" s="18">
        <f t="shared" si="122"/>
        <v>0</v>
      </c>
      <c r="E239" s="18">
        <f t="shared" si="122"/>
        <v>0</v>
      </c>
      <c r="F239" s="18">
        <f t="shared" si="122"/>
        <v>0</v>
      </c>
      <c r="G239" s="18">
        <f t="shared" si="122"/>
        <v>0</v>
      </c>
      <c r="H239" s="18">
        <f t="shared" si="122"/>
        <v>0</v>
      </c>
      <c r="I239" s="18">
        <f t="shared" si="122"/>
        <v>0</v>
      </c>
      <c r="J239" s="18">
        <f t="shared" si="122"/>
        <v>0</v>
      </c>
      <c r="K239" s="18">
        <f t="shared" si="122"/>
        <v>50000</v>
      </c>
      <c r="L239" s="18">
        <f t="shared" si="122"/>
        <v>0</v>
      </c>
      <c r="M239" s="18">
        <f t="shared" si="122"/>
        <v>0</v>
      </c>
      <c r="N239" s="18">
        <f t="shared" si="122"/>
        <v>50000</v>
      </c>
      <c r="O239" s="18">
        <f t="shared" si="122"/>
        <v>0</v>
      </c>
      <c r="P239" s="18">
        <f t="shared" si="122"/>
        <v>0</v>
      </c>
      <c r="Q239" s="18">
        <f t="shared" si="122"/>
        <v>0</v>
      </c>
      <c r="R239" s="18">
        <f t="shared" si="122"/>
        <v>0</v>
      </c>
    </row>
    <row r="240" spans="1:20" ht="19.5" customHeight="1" x14ac:dyDescent="0.55000000000000004">
      <c r="A240" s="35" t="s">
        <v>29</v>
      </c>
      <c r="B240" s="18">
        <f t="shared" ref="B240:R240" si="123">SUM(B241:B241)</f>
        <v>0</v>
      </c>
      <c r="C240" s="18">
        <f t="shared" si="123"/>
        <v>0</v>
      </c>
      <c r="D240" s="18">
        <f t="shared" si="123"/>
        <v>0</v>
      </c>
      <c r="E240" s="18">
        <f t="shared" si="123"/>
        <v>0</v>
      </c>
      <c r="F240" s="18">
        <f t="shared" si="123"/>
        <v>0</v>
      </c>
      <c r="G240" s="18">
        <f t="shared" si="123"/>
        <v>0</v>
      </c>
      <c r="H240" s="18">
        <f t="shared" si="123"/>
        <v>0</v>
      </c>
      <c r="I240" s="18">
        <f t="shared" si="123"/>
        <v>0</v>
      </c>
      <c r="J240" s="18">
        <f t="shared" si="123"/>
        <v>0</v>
      </c>
      <c r="K240" s="18">
        <f t="shared" si="123"/>
        <v>0</v>
      </c>
      <c r="L240" s="18">
        <f t="shared" si="123"/>
        <v>0</v>
      </c>
      <c r="M240" s="18">
        <f t="shared" si="123"/>
        <v>0</v>
      </c>
      <c r="N240" s="18">
        <f t="shared" si="123"/>
        <v>0</v>
      </c>
      <c r="O240" s="18">
        <f t="shared" si="123"/>
        <v>0</v>
      </c>
      <c r="P240" s="18">
        <f t="shared" si="123"/>
        <v>0</v>
      </c>
      <c r="Q240" s="18">
        <f t="shared" si="123"/>
        <v>0</v>
      </c>
      <c r="R240" s="18">
        <f t="shared" si="123"/>
        <v>0</v>
      </c>
    </row>
    <row r="241" spans="1:19" ht="19.5" customHeight="1" x14ac:dyDescent="0.55000000000000004">
      <c r="A241" s="34" t="s">
        <v>30</v>
      </c>
      <c r="B241" s="18">
        <f>SUM(F241+J241+N241+R241)</f>
        <v>0</v>
      </c>
      <c r="C241" s="69">
        <f>+โครงการ1!C103</f>
        <v>0</v>
      </c>
      <c r="D241" s="69">
        <f>+โครงการ1!D103</f>
        <v>0</v>
      </c>
      <c r="E241" s="69">
        <f>+โครงการ1!E103</f>
        <v>0</v>
      </c>
      <c r="F241" s="58">
        <f>SUM(C241:E241)</f>
        <v>0</v>
      </c>
      <c r="G241" s="69">
        <f>+โครงการ1!G103</f>
        <v>0</v>
      </c>
      <c r="H241" s="69">
        <f>+โครงการ1!H103</f>
        <v>0</v>
      </c>
      <c r="I241" s="69">
        <f>+โครงการ1!I103</f>
        <v>0</v>
      </c>
      <c r="J241" s="58">
        <f>SUM(G241:I241)</f>
        <v>0</v>
      </c>
      <c r="K241" s="69">
        <f>+โครงการ1!K103</f>
        <v>0</v>
      </c>
      <c r="L241" s="69">
        <f>+โครงการ1!L103</f>
        <v>0</v>
      </c>
      <c r="M241" s="69">
        <f>+โครงการ1!M103</f>
        <v>0</v>
      </c>
      <c r="N241" s="58">
        <f>SUM(K241:M241)</f>
        <v>0</v>
      </c>
      <c r="O241" s="69">
        <f>+โครงการ1!O103</f>
        <v>0</v>
      </c>
      <c r="P241" s="69">
        <f>+โครงการ1!P103</f>
        <v>0</v>
      </c>
      <c r="Q241" s="69">
        <f>+โครงการ1!Q103</f>
        <v>0</v>
      </c>
      <c r="R241" s="58">
        <f>SUM(O241:Q241)</f>
        <v>0</v>
      </c>
    </row>
    <row r="242" spans="1:19" ht="19.5" customHeight="1" x14ac:dyDescent="0.55000000000000004">
      <c r="A242" s="35" t="s">
        <v>31</v>
      </c>
      <c r="B242" s="16">
        <f>SUM(B243:B247)</f>
        <v>0</v>
      </c>
      <c r="C242" s="16">
        <f t="shared" ref="C242:R242" si="124">SUM(C243:C247)</f>
        <v>0</v>
      </c>
      <c r="D242" s="16">
        <f t="shared" si="124"/>
        <v>0</v>
      </c>
      <c r="E242" s="16">
        <f t="shared" si="124"/>
        <v>0</v>
      </c>
      <c r="F242" s="16">
        <f t="shared" si="124"/>
        <v>0</v>
      </c>
      <c r="G242" s="16">
        <f t="shared" si="124"/>
        <v>0</v>
      </c>
      <c r="H242" s="16">
        <f t="shared" si="124"/>
        <v>0</v>
      </c>
      <c r="I242" s="16">
        <f t="shared" si="124"/>
        <v>0</v>
      </c>
      <c r="J242" s="16">
        <f t="shared" si="124"/>
        <v>0</v>
      </c>
      <c r="K242" s="16">
        <f t="shared" si="124"/>
        <v>0</v>
      </c>
      <c r="L242" s="16">
        <f t="shared" si="124"/>
        <v>0</v>
      </c>
      <c r="M242" s="16">
        <f t="shared" si="124"/>
        <v>0</v>
      </c>
      <c r="N242" s="16">
        <f t="shared" si="124"/>
        <v>0</v>
      </c>
      <c r="O242" s="16">
        <f t="shared" si="124"/>
        <v>0</v>
      </c>
      <c r="P242" s="16">
        <f t="shared" si="124"/>
        <v>0</v>
      </c>
      <c r="Q242" s="16">
        <f t="shared" si="124"/>
        <v>0</v>
      </c>
      <c r="R242" s="16">
        <f t="shared" si="124"/>
        <v>0</v>
      </c>
    </row>
    <row r="243" spans="1:19" ht="19.5" customHeight="1" x14ac:dyDescent="0.55000000000000004">
      <c r="A243" s="34" t="s">
        <v>32</v>
      </c>
      <c r="B243" s="18">
        <f>SUM(F243+J243+N243+R243)</f>
        <v>0</v>
      </c>
      <c r="C243" s="69">
        <f>+โครงการ1!C105</f>
        <v>0</v>
      </c>
      <c r="D243" s="69">
        <f>+โครงการ1!D105</f>
        <v>0</v>
      </c>
      <c r="E243" s="69">
        <f>+โครงการ1!E105</f>
        <v>0</v>
      </c>
      <c r="F243" s="18">
        <f>SUM(C243:E243)</f>
        <v>0</v>
      </c>
      <c r="G243" s="69">
        <f>+โครงการ1!G105</f>
        <v>0</v>
      </c>
      <c r="H243" s="69">
        <f>+โครงการ1!H105</f>
        <v>0</v>
      </c>
      <c r="I243" s="69">
        <f>+โครงการ1!I105</f>
        <v>0</v>
      </c>
      <c r="J243" s="18">
        <f>SUM(G243:I243)</f>
        <v>0</v>
      </c>
      <c r="K243" s="69">
        <f>+โครงการ1!K105</f>
        <v>0</v>
      </c>
      <c r="L243" s="69">
        <f>+โครงการ1!L105</f>
        <v>0</v>
      </c>
      <c r="M243" s="69">
        <f>+โครงการ1!M105</f>
        <v>0</v>
      </c>
      <c r="N243" s="18">
        <f>SUM(K243:M243)</f>
        <v>0</v>
      </c>
      <c r="O243" s="69">
        <f>+โครงการ1!O105</f>
        <v>0</v>
      </c>
      <c r="P243" s="69">
        <f>+โครงการ1!P105</f>
        <v>0</v>
      </c>
      <c r="Q243" s="69">
        <f>+โครงการ1!Q105</f>
        <v>0</v>
      </c>
      <c r="R243" s="18">
        <f>SUM(O243:Q243)</f>
        <v>0</v>
      </c>
    </row>
    <row r="244" spans="1:19" ht="19.5" customHeight="1" x14ac:dyDescent="0.55000000000000004">
      <c r="A244" s="34" t="s">
        <v>33</v>
      </c>
      <c r="B244" s="18">
        <f>SUM(F244+J244+N244+R244)</f>
        <v>0</v>
      </c>
      <c r="C244" s="69">
        <f>+โครงการ1!C106</f>
        <v>0</v>
      </c>
      <c r="D244" s="69">
        <f>+โครงการ1!D106</f>
        <v>0</v>
      </c>
      <c r="E244" s="69">
        <f>+โครงการ1!E106</f>
        <v>0</v>
      </c>
      <c r="F244" s="18">
        <f>SUM(C244:E244)</f>
        <v>0</v>
      </c>
      <c r="G244" s="69">
        <f>+โครงการ1!G106</f>
        <v>0</v>
      </c>
      <c r="H244" s="69">
        <f>+โครงการ1!H106</f>
        <v>0</v>
      </c>
      <c r="I244" s="69">
        <f>+โครงการ1!I106</f>
        <v>0</v>
      </c>
      <c r="J244" s="18">
        <f>SUM(G244:I244)</f>
        <v>0</v>
      </c>
      <c r="K244" s="69">
        <f>+โครงการ1!K106</f>
        <v>0</v>
      </c>
      <c r="L244" s="69">
        <f>+โครงการ1!L106</f>
        <v>0</v>
      </c>
      <c r="M244" s="69">
        <f>+โครงการ1!M106</f>
        <v>0</v>
      </c>
      <c r="N244" s="18">
        <f>SUM(K244:M244)</f>
        <v>0</v>
      </c>
      <c r="O244" s="69">
        <f>+โครงการ1!O106</f>
        <v>0</v>
      </c>
      <c r="P244" s="69">
        <f>+โครงการ1!P106</f>
        <v>0</v>
      </c>
      <c r="Q244" s="69">
        <f>+โครงการ1!Q106</f>
        <v>0</v>
      </c>
      <c r="R244" s="18">
        <f>SUM(O244:Q244)</f>
        <v>0</v>
      </c>
    </row>
    <row r="245" spans="1:19" ht="19.5" customHeight="1" x14ac:dyDescent="0.55000000000000004">
      <c r="A245" s="17" t="s">
        <v>34</v>
      </c>
      <c r="B245" s="18">
        <f>SUM(F245+J245+N245+R245)</f>
        <v>0</v>
      </c>
      <c r="C245" s="69">
        <f>+โครงการ1!C107</f>
        <v>0</v>
      </c>
      <c r="D245" s="69">
        <f>+โครงการ1!D107</f>
        <v>0</v>
      </c>
      <c r="E245" s="69">
        <f>+โครงการ1!E107</f>
        <v>0</v>
      </c>
      <c r="F245" s="18">
        <f>SUM(C245:E245)</f>
        <v>0</v>
      </c>
      <c r="G245" s="69">
        <f>+โครงการ1!G107</f>
        <v>0</v>
      </c>
      <c r="H245" s="69">
        <f>+โครงการ1!H107</f>
        <v>0</v>
      </c>
      <c r="I245" s="69">
        <f>+โครงการ1!I107</f>
        <v>0</v>
      </c>
      <c r="J245" s="18">
        <f>SUM(G245:I245)</f>
        <v>0</v>
      </c>
      <c r="K245" s="69">
        <f>+โครงการ1!K107</f>
        <v>0</v>
      </c>
      <c r="L245" s="69">
        <f>+โครงการ1!L107</f>
        <v>0</v>
      </c>
      <c r="M245" s="69">
        <f>+โครงการ1!M107</f>
        <v>0</v>
      </c>
      <c r="N245" s="18">
        <f>SUM(K245:M245)</f>
        <v>0</v>
      </c>
      <c r="O245" s="69">
        <f>+โครงการ1!O107</f>
        <v>0</v>
      </c>
      <c r="P245" s="69">
        <f>+โครงการ1!P107</f>
        <v>0</v>
      </c>
      <c r="Q245" s="69">
        <f>+โครงการ1!Q107</f>
        <v>0</v>
      </c>
      <c r="R245" s="18">
        <f>SUM(O245:Q245)</f>
        <v>0</v>
      </c>
      <c r="S245" s="9"/>
    </row>
    <row r="246" spans="1:19" ht="19.5" customHeight="1" x14ac:dyDescent="0.55000000000000004">
      <c r="A246" s="34" t="s">
        <v>35</v>
      </c>
      <c r="B246" s="59">
        <f>SUM(F246+J246+N246+R246)</f>
        <v>0</v>
      </c>
      <c r="C246" s="69">
        <f>+โครงการ1!C108</f>
        <v>0</v>
      </c>
      <c r="D246" s="69">
        <f>+โครงการ1!D108</f>
        <v>0</v>
      </c>
      <c r="E246" s="69">
        <f>+โครงการ1!E108</f>
        <v>0</v>
      </c>
      <c r="F246" s="18">
        <f>SUM(C246:E246)</f>
        <v>0</v>
      </c>
      <c r="G246" s="69">
        <f>+โครงการ1!G108</f>
        <v>0</v>
      </c>
      <c r="H246" s="69">
        <f>+โครงการ1!H108</f>
        <v>0</v>
      </c>
      <c r="I246" s="69">
        <f>+โครงการ1!I108</f>
        <v>0</v>
      </c>
      <c r="J246" s="18">
        <f>SUM(G246:I246)</f>
        <v>0</v>
      </c>
      <c r="K246" s="69">
        <f>+โครงการ1!K108</f>
        <v>0</v>
      </c>
      <c r="L246" s="69">
        <f>+โครงการ1!L108</f>
        <v>0</v>
      </c>
      <c r="M246" s="69">
        <f>+โครงการ1!M108</f>
        <v>0</v>
      </c>
      <c r="N246" s="18">
        <f>SUM(K246:M246)</f>
        <v>0</v>
      </c>
      <c r="O246" s="69">
        <f>+โครงการ1!O108</f>
        <v>0</v>
      </c>
      <c r="P246" s="69">
        <f>+โครงการ1!P108</f>
        <v>0</v>
      </c>
      <c r="Q246" s="69">
        <f>+โครงการ1!Q108</f>
        <v>0</v>
      </c>
      <c r="R246" s="18">
        <f>SUM(O246:Q246)</f>
        <v>0</v>
      </c>
    </row>
    <row r="247" spans="1:19" ht="19.5" customHeight="1" x14ac:dyDescent="0.55000000000000004">
      <c r="A247" s="17" t="s">
        <v>36</v>
      </c>
      <c r="B247" s="18">
        <f>SUM(F247+J247+N247+R247)</f>
        <v>0</v>
      </c>
      <c r="C247" s="69">
        <f>+โครงการ1!C109</f>
        <v>0</v>
      </c>
      <c r="D247" s="69">
        <f>+โครงการ1!D109</f>
        <v>0</v>
      </c>
      <c r="E247" s="69">
        <f>+โครงการ1!E109</f>
        <v>0</v>
      </c>
      <c r="F247" s="18">
        <f>SUM(C247:E247)</f>
        <v>0</v>
      </c>
      <c r="G247" s="69">
        <f>+โครงการ1!G109</f>
        <v>0</v>
      </c>
      <c r="H247" s="69">
        <f>+โครงการ1!H109</f>
        <v>0</v>
      </c>
      <c r="I247" s="69">
        <f>+โครงการ1!I109</f>
        <v>0</v>
      </c>
      <c r="J247" s="18">
        <f>SUM(G247:I247)</f>
        <v>0</v>
      </c>
      <c r="K247" s="69">
        <f>+โครงการ1!K109</f>
        <v>0</v>
      </c>
      <c r="L247" s="69">
        <f>+โครงการ1!L109</f>
        <v>0</v>
      </c>
      <c r="M247" s="69">
        <f>+โครงการ1!M109</f>
        <v>0</v>
      </c>
      <c r="N247" s="18">
        <f>SUM(K247:M247)</f>
        <v>0</v>
      </c>
      <c r="O247" s="69">
        <f>+โครงการ1!O109</f>
        <v>0</v>
      </c>
      <c r="P247" s="69">
        <f>+โครงการ1!P109</f>
        <v>0</v>
      </c>
      <c r="Q247" s="69">
        <f>+โครงการ1!Q109</f>
        <v>0</v>
      </c>
      <c r="R247" s="18">
        <f>SUM(O247:Q247)</f>
        <v>0</v>
      </c>
      <c r="S247" s="9"/>
    </row>
    <row r="248" spans="1:19" ht="19.5" customHeight="1" x14ac:dyDescent="0.55000000000000004">
      <c r="A248" s="35" t="s">
        <v>37</v>
      </c>
      <c r="B248" s="16">
        <f t="shared" ref="B248:R248" si="125">SUM(B249:B254)</f>
        <v>50000</v>
      </c>
      <c r="C248" s="16">
        <f t="shared" si="125"/>
        <v>0</v>
      </c>
      <c r="D248" s="16">
        <f t="shared" si="125"/>
        <v>0</v>
      </c>
      <c r="E248" s="16">
        <f t="shared" si="125"/>
        <v>0</v>
      </c>
      <c r="F248" s="16">
        <f t="shared" si="125"/>
        <v>0</v>
      </c>
      <c r="G248" s="16">
        <f t="shared" si="125"/>
        <v>0</v>
      </c>
      <c r="H248" s="16">
        <f t="shared" si="125"/>
        <v>0</v>
      </c>
      <c r="I248" s="16">
        <f t="shared" si="125"/>
        <v>0</v>
      </c>
      <c r="J248" s="16">
        <f t="shared" si="125"/>
        <v>0</v>
      </c>
      <c r="K248" s="16">
        <f t="shared" si="125"/>
        <v>50000</v>
      </c>
      <c r="L248" s="16">
        <f t="shared" si="125"/>
        <v>0</v>
      </c>
      <c r="M248" s="16">
        <f t="shared" si="125"/>
        <v>0</v>
      </c>
      <c r="N248" s="16">
        <f t="shared" si="125"/>
        <v>50000</v>
      </c>
      <c r="O248" s="16">
        <f t="shared" si="125"/>
        <v>0</v>
      </c>
      <c r="P248" s="16">
        <f t="shared" si="125"/>
        <v>0</v>
      </c>
      <c r="Q248" s="16">
        <f t="shared" si="125"/>
        <v>0</v>
      </c>
      <c r="R248" s="16">
        <f t="shared" si="125"/>
        <v>0</v>
      </c>
    </row>
    <row r="249" spans="1:19" ht="19.5" customHeight="1" x14ac:dyDescent="0.55000000000000004">
      <c r="A249" s="34" t="s">
        <v>38</v>
      </c>
      <c r="B249" s="18">
        <f t="shared" ref="B249:B254" si="126">SUM(F249+J249+N249+R249)</f>
        <v>0</v>
      </c>
      <c r="C249" s="69">
        <f>+โครงการ1!C111</f>
        <v>0</v>
      </c>
      <c r="D249" s="69">
        <f>+โครงการ1!D111</f>
        <v>0</v>
      </c>
      <c r="E249" s="69">
        <f>+โครงการ1!E111</f>
        <v>0</v>
      </c>
      <c r="F249" s="18">
        <f t="shared" ref="F249:F254" si="127">SUM(C249:E249)</f>
        <v>0</v>
      </c>
      <c r="G249" s="69">
        <f>+โครงการ1!G111</f>
        <v>0</v>
      </c>
      <c r="H249" s="69">
        <f>+โครงการ1!H111</f>
        <v>0</v>
      </c>
      <c r="I249" s="69">
        <f>+โครงการ1!I111</f>
        <v>0</v>
      </c>
      <c r="J249" s="18">
        <f t="shared" ref="J249:J254" si="128">SUM(G249:I249)</f>
        <v>0</v>
      </c>
      <c r="K249" s="69">
        <f>+โครงการ1!K111</f>
        <v>0</v>
      </c>
      <c r="L249" s="69">
        <f>+โครงการ1!L111</f>
        <v>0</v>
      </c>
      <c r="M249" s="69">
        <f>+โครงการ1!M111</f>
        <v>0</v>
      </c>
      <c r="N249" s="18">
        <f t="shared" ref="N249:N254" si="129">SUM(K249:M249)</f>
        <v>0</v>
      </c>
      <c r="O249" s="69">
        <f>+โครงการ1!O111</f>
        <v>0</v>
      </c>
      <c r="P249" s="69">
        <f>+โครงการ1!P111</f>
        <v>0</v>
      </c>
      <c r="Q249" s="69">
        <f>+โครงการ1!Q111</f>
        <v>0</v>
      </c>
      <c r="R249" s="18">
        <f t="shared" ref="R249:R254" si="130">SUM(O249:Q249)</f>
        <v>0</v>
      </c>
    </row>
    <row r="250" spans="1:19" ht="19.5" customHeight="1" x14ac:dyDescent="0.55000000000000004">
      <c r="A250" s="34" t="s">
        <v>39</v>
      </c>
      <c r="B250" s="18">
        <f t="shared" si="126"/>
        <v>0</v>
      </c>
      <c r="C250" s="69">
        <f>+โครงการ1!C112</f>
        <v>0</v>
      </c>
      <c r="D250" s="69">
        <f>+โครงการ1!D112</f>
        <v>0</v>
      </c>
      <c r="E250" s="69">
        <f>+โครงการ1!E112</f>
        <v>0</v>
      </c>
      <c r="F250" s="18">
        <f t="shared" si="127"/>
        <v>0</v>
      </c>
      <c r="G250" s="69">
        <f>+โครงการ1!G112</f>
        <v>0</v>
      </c>
      <c r="H250" s="69">
        <f>+โครงการ1!H112</f>
        <v>0</v>
      </c>
      <c r="I250" s="69">
        <f>+โครงการ1!I112</f>
        <v>0</v>
      </c>
      <c r="J250" s="18">
        <f t="shared" si="128"/>
        <v>0</v>
      </c>
      <c r="K250" s="69">
        <f>+โครงการ1!K112</f>
        <v>0</v>
      </c>
      <c r="L250" s="69">
        <f>+โครงการ1!L112</f>
        <v>0</v>
      </c>
      <c r="M250" s="69">
        <f>+โครงการ1!M112</f>
        <v>0</v>
      </c>
      <c r="N250" s="18">
        <f t="shared" si="129"/>
        <v>0</v>
      </c>
      <c r="O250" s="69">
        <f>+โครงการ1!O112</f>
        <v>0</v>
      </c>
      <c r="P250" s="69">
        <f>+โครงการ1!P112</f>
        <v>0</v>
      </c>
      <c r="Q250" s="69">
        <f>+โครงการ1!Q112</f>
        <v>0</v>
      </c>
      <c r="R250" s="18">
        <f t="shared" si="130"/>
        <v>0</v>
      </c>
    </row>
    <row r="251" spans="1:19" ht="19.5" customHeight="1" x14ac:dyDescent="0.55000000000000004">
      <c r="A251" s="34" t="s">
        <v>40</v>
      </c>
      <c r="B251" s="18">
        <f t="shared" si="126"/>
        <v>0</v>
      </c>
      <c r="C251" s="69">
        <f>+โครงการ1!C113</f>
        <v>0</v>
      </c>
      <c r="D251" s="69">
        <f>+โครงการ1!D113</f>
        <v>0</v>
      </c>
      <c r="E251" s="69">
        <f>+โครงการ1!E113</f>
        <v>0</v>
      </c>
      <c r="F251" s="18">
        <f t="shared" si="127"/>
        <v>0</v>
      </c>
      <c r="G251" s="69">
        <f>+โครงการ1!G113</f>
        <v>0</v>
      </c>
      <c r="H251" s="69">
        <f>+โครงการ1!H113</f>
        <v>0</v>
      </c>
      <c r="I251" s="69">
        <f>+โครงการ1!I113</f>
        <v>0</v>
      </c>
      <c r="J251" s="18">
        <f t="shared" si="128"/>
        <v>0</v>
      </c>
      <c r="K251" s="69">
        <f>+โครงการ1!K113</f>
        <v>0</v>
      </c>
      <c r="L251" s="69">
        <f>+โครงการ1!L113</f>
        <v>0</v>
      </c>
      <c r="M251" s="69">
        <f>+โครงการ1!M113</f>
        <v>0</v>
      </c>
      <c r="N251" s="18">
        <f t="shared" si="129"/>
        <v>0</v>
      </c>
      <c r="O251" s="69">
        <f>+โครงการ1!O113</f>
        <v>0</v>
      </c>
      <c r="P251" s="69">
        <f>+โครงการ1!P113</f>
        <v>0</v>
      </c>
      <c r="Q251" s="69">
        <f>+โครงการ1!Q113</f>
        <v>0</v>
      </c>
      <c r="R251" s="18">
        <f t="shared" si="130"/>
        <v>0</v>
      </c>
    </row>
    <row r="252" spans="1:19" ht="19.5" customHeight="1" x14ac:dyDescent="0.55000000000000004">
      <c r="A252" s="34" t="s">
        <v>41</v>
      </c>
      <c r="B252" s="18">
        <f t="shared" si="126"/>
        <v>0</v>
      </c>
      <c r="C252" s="69">
        <f>+โครงการ1!C114</f>
        <v>0</v>
      </c>
      <c r="D252" s="69">
        <f>+โครงการ1!D114</f>
        <v>0</v>
      </c>
      <c r="E252" s="69">
        <f>+โครงการ1!E114</f>
        <v>0</v>
      </c>
      <c r="F252" s="18">
        <f t="shared" si="127"/>
        <v>0</v>
      </c>
      <c r="G252" s="69">
        <f>+โครงการ1!G114</f>
        <v>0</v>
      </c>
      <c r="H252" s="69">
        <f>+โครงการ1!H114</f>
        <v>0</v>
      </c>
      <c r="I252" s="69">
        <f>+โครงการ1!I114</f>
        <v>0</v>
      </c>
      <c r="J252" s="18">
        <f t="shared" si="128"/>
        <v>0</v>
      </c>
      <c r="K252" s="69">
        <f>+โครงการ1!K114</f>
        <v>0</v>
      </c>
      <c r="L252" s="69">
        <f>+โครงการ1!L114</f>
        <v>0</v>
      </c>
      <c r="M252" s="69">
        <f>+โครงการ1!M114</f>
        <v>0</v>
      </c>
      <c r="N252" s="18">
        <f t="shared" si="129"/>
        <v>0</v>
      </c>
      <c r="O252" s="69">
        <f>+โครงการ1!O114</f>
        <v>0</v>
      </c>
      <c r="P252" s="69">
        <f>+โครงการ1!P114</f>
        <v>0</v>
      </c>
      <c r="Q252" s="69">
        <f>+โครงการ1!Q114</f>
        <v>0</v>
      </c>
      <c r="R252" s="18">
        <f t="shared" si="130"/>
        <v>0</v>
      </c>
    </row>
    <row r="253" spans="1:19" ht="19.5" customHeight="1" x14ac:dyDescent="0.55000000000000004">
      <c r="A253" s="34" t="s">
        <v>42</v>
      </c>
      <c r="B253" s="18">
        <f t="shared" si="126"/>
        <v>0</v>
      </c>
      <c r="C253" s="69">
        <f>+โครงการ1!C115</f>
        <v>0</v>
      </c>
      <c r="D253" s="69">
        <f>+โครงการ1!D115</f>
        <v>0</v>
      </c>
      <c r="E253" s="69">
        <f>+โครงการ1!E115</f>
        <v>0</v>
      </c>
      <c r="F253" s="18">
        <f t="shared" si="127"/>
        <v>0</v>
      </c>
      <c r="G253" s="69">
        <f>+โครงการ1!G115</f>
        <v>0</v>
      </c>
      <c r="H253" s="69">
        <f>+โครงการ1!H115</f>
        <v>0</v>
      </c>
      <c r="I253" s="69">
        <f>+โครงการ1!I115</f>
        <v>0</v>
      </c>
      <c r="J253" s="18">
        <f t="shared" si="128"/>
        <v>0</v>
      </c>
      <c r="K253" s="69">
        <f>+โครงการ1!K115</f>
        <v>0</v>
      </c>
      <c r="L253" s="69">
        <f>+โครงการ1!L115</f>
        <v>0</v>
      </c>
      <c r="M253" s="69">
        <f>+โครงการ1!M115</f>
        <v>0</v>
      </c>
      <c r="N253" s="18">
        <f t="shared" si="129"/>
        <v>0</v>
      </c>
      <c r="O253" s="69">
        <f>+โครงการ1!O115</f>
        <v>0</v>
      </c>
      <c r="P253" s="69">
        <f>+โครงการ1!P115</f>
        <v>0</v>
      </c>
      <c r="Q253" s="69">
        <f>+โครงการ1!Q115</f>
        <v>0</v>
      </c>
      <c r="R253" s="18">
        <f t="shared" si="130"/>
        <v>0</v>
      </c>
    </row>
    <row r="254" spans="1:19" ht="19.5" customHeight="1" x14ac:dyDescent="0.55000000000000004">
      <c r="A254" s="34" t="s">
        <v>43</v>
      </c>
      <c r="B254" s="18">
        <f t="shared" si="126"/>
        <v>50000</v>
      </c>
      <c r="C254" s="69">
        <f>+โครงการ1!C116</f>
        <v>0</v>
      </c>
      <c r="D254" s="69">
        <f>+โครงการ1!D116</f>
        <v>0</v>
      </c>
      <c r="E254" s="69">
        <f>+โครงการ1!E116</f>
        <v>0</v>
      </c>
      <c r="F254" s="58">
        <f t="shared" si="127"/>
        <v>0</v>
      </c>
      <c r="G254" s="69">
        <f>+โครงการ1!G116</f>
        <v>0</v>
      </c>
      <c r="H254" s="69">
        <f>+โครงการ1!H116</f>
        <v>0</v>
      </c>
      <c r="I254" s="69">
        <f>+โครงการ1!I116</f>
        <v>0</v>
      </c>
      <c r="J254" s="58">
        <f t="shared" si="128"/>
        <v>0</v>
      </c>
      <c r="K254" s="69">
        <f>+โครงการ1!K116</f>
        <v>50000</v>
      </c>
      <c r="L254" s="69">
        <f>+โครงการ1!L116</f>
        <v>0</v>
      </c>
      <c r="M254" s="69">
        <f>+โครงการ1!M116</f>
        <v>0</v>
      </c>
      <c r="N254" s="58">
        <f t="shared" si="129"/>
        <v>50000</v>
      </c>
      <c r="O254" s="69">
        <f>+โครงการ1!O116</f>
        <v>0</v>
      </c>
      <c r="P254" s="69">
        <f>+โครงการ1!P116</f>
        <v>0</v>
      </c>
      <c r="Q254" s="69">
        <f>+โครงการ1!Q116</f>
        <v>0</v>
      </c>
      <c r="R254" s="58">
        <f t="shared" si="130"/>
        <v>0</v>
      </c>
    </row>
    <row r="255" spans="1:19" ht="19.5" customHeight="1" x14ac:dyDescent="0.55000000000000004">
      <c r="A255" s="21" t="s">
        <v>44</v>
      </c>
      <c r="B255" s="16">
        <f t="shared" ref="B255:R255" si="131">SUM(B256:B256)</f>
        <v>0</v>
      </c>
      <c r="C255" s="16">
        <f t="shared" si="131"/>
        <v>0</v>
      </c>
      <c r="D255" s="16">
        <f t="shared" si="131"/>
        <v>0</v>
      </c>
      <c r="E255" s="16">
        <f t="shared" si="131"/>
        <v>0</v>
      </c>
      <c r="F255" s="16">
        <f t="shared" si="131"/>
        <v>0</v>
      </c>
      <c r="G255" s="16">
        <f t="shared" si="131"/>
        <v>0</v>
      </c>
      <c r="H255" s="16">
        <f t="shared" si="131"/>
        <v>0</v>
      </c>
      <c r="I255" s="16">
        <f t="shared" si="131"/>
        <v>0</v>
      </c>
      <c r="J255" s="16">
        <f t="shared" si="131"/>
        <v>0</v>
      </c>
      <c r="K255" s="16">
        <f t="shared" si="131"/>
        <v>0</v>
      </c>
      <c r="L255" s="16">
        <f t="shared" si="131"/>
        <v>0</v>
      </c>
      <c r="M255" s="16">
        <f t="shared" si="131"/>
        <v>0</v>
      </c>
      <c r="N255" s="16">
        <f t="shared" si="131"/>
        <v>0</v>
      </c>
      <c r="O255" s="16">
        <f t="shared" si="131"/>
        <v>0</v>
      </c>
      <c r="P255" s="16">
        <f t="shared" si="131"/>
        <v>0</v>
      </c>
      <c r="Q255" s="16">
        <f t="shared" si="131"/>
        <v>0</v>
      </c>
      <c r="R255" s="16">
        <f t="shared" si="131"/>
        <v>0</v>
      </c>
    </row>
    <row r="256" spans="1:19" ht="19.5" customHeight="1" x14ac:dyDescent="0.55000000000000004">
      <c r="A256" s="22" t="s">
        <v>45</v>
      </c>
      <c r="B256" s="23">
        <f>SUM(F256+J256+N256+R256)</f>
        <v>0</v>
      </c>
      <c r="C256" s="69">
        <f>+โครงการ1!C118</f>
        <v>0</v>
      </c>
      <c r="D256" s="69">
        <f>+โครงการ1!D118</f>
        <v>0</v>
      </c>
      <c r="E256" s="69">
        <f>+โครงการ1!E118</f>
        <v>0</v>
      </c>
      <c r="F256" s="23">
        <f>SUM(C256:E256)</f>
        <v>0</v>
      </c>
      <c r="G256" s="69">
        <f>+โครงการ1!G118</f>
        <v>0</v>
      </c>
      <c r="H256" s="69">
        <f>+โครงการ1!H118</f>
        <v>0</v>
      </c>
      <c r="I256" s="69">
        <f>+โครงการ1!I118</f>
        <v>0</v>
      </c>
      <c r="J256" s="23">
        <f>SUM(G256:I256)</f>
        <v>0</v>
      </c>
      <c r="K256" s="69">
        <f>+โครงการ1!K118</f>
        <v>0</v>
      </c>
      <c r="L256" s="69">
        <f>+โครงการ1!L118</f>
        <v>0</v>
      </c>
      <c r="M256" s="69">
        <f>+โครงการ1!M118</f>
        <v>0</v>
      </c>
      <c r="N256" s="23">
        <f>SUM(K256:M256)</f>
        <v>0</v>
      </c>
      <c r="O256" s="69">
        <f>+โครงการ1!O118</f>
        <v>0</v>
      </c>
      <c r="P256" s="69">
        <f>+โครงการ1!P118</f>
        <v>0</v>
      </c>
      <c r="Q256" s="69">
        <f>+โครงการ1!Q118</f>
        <v>0</v>
      </c>
      <c r="R256" s="23">
        <f>SUM(O256:Q256)</f>
        <v>0</v>
      </c>
    </row>
    <row r="257" spans="1:24" s="29" customFormat="1" ht="25.5" customHeight="1" x14ac:dyDescent="0.55000000000000004">
      <c r="A257" s="25" t="s">
        <v>49</v>
      </c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7"/>
      <c r="T257" s="27"/>
      <c r="U257" s="27"/>
      <c r="V257" s="27"/>
      <c r="W257" s="9"/>
      <c r="X257" s="28"/>
    </row>
    <row r="258" spans="1:24" s="31" customFormat="1" ht="19.5" customHeight="1" x14ac:dyDescent="0.2">
      <c r="A258" s="146" t="s">
        <v>4</v>
      </c>
      <c r="B258" s="148" t="s">
        <v>5</v>
      </c>
      <c r="C258" s="143" t="s">
        <v>6</v>
      </c>
      <c r="D258" s="144"/>
      <c r="E258" s="145"/>
      <c r="F258" s="141" t="s">
        <v>7</v>
      </c>
      <c r="G258" s="143" t="s">
        <v>8</v>
      </c>
      <c r="H258" s="144"/>
      <c r="I258" s="145"/>
      <c r="J258" s="141" t="s">
        <v>9</v>
      </c>
      <c r="K258" s="143" t="s">
        <v>10</v>
      </c>
      <c r="L258" s="144"/>
      <c r="M258" s="145"/>
      <c r="N258" s="141" t="s">
        <v>11</v>
      </c>
      <c r="O258" s="143" t="s">
        <v>12</v>
      </c>
      <c r="P258" s="144"/>
      <c r="Q258" s="145"/>
      <c r="R258" s="141" t="s">
        <v>13</v>
      </c>
      <c r="S258" s="10"/>
      <c r="T258" s="30"/>
    </row>
    <row r="259" spans="1:24" s="31" customFormat="1" ht="22.5" customHeight="1" x14ac:dyDescent="0.2">
      <c r="A259" s="147"/>
      <c r="B259" s="149"/>
      <c r="C259" s="11" t="s">
        <v>14</v>
      </c>
      <c r="D259" s="11" t="s">
        <v>15</v>
      </c>
      <c r="E259" s="11" t="s">
        <v>16</v>
      </c>
      <c r="F259" s="142"/>
      <c r="G259" s="11" t="s">
        <v>17</v>
      </c>
      <c r="H259" s="11" t="s">
        <v>18</v>
      </c>
      <c r="I259" s="11" t="s">
        <v>19</v>
      </c>
      <c r="J259" s="142"/>
      <c r="K259" s="11" t="s">
        <v>20</v>
      </c>
      <c r="L259" s="11" t="s">
        <v>21</v>
      </c>
      <c r="M259" s="11" t="s">
        <v>22</v>
      </c>
      <c r="N259" s="142"/>
      <c r="O259" s="11" t="s">
        <v>23</v>
      </c>
      <c r="P259" s="11" t="s">
        <v>24</v>
      </c>
      <c r="Q259" s="11" t="s">
        <v>25</v>
      </c>
      <c r="R259" s="142"/>
      <c r="S259" s="12"/>
    </row>
    <row r="260" spans="1:24" ht="19.5" customHeight="1" x14ac:dyDescent="0.55000000000000004">
      <c r="A260" s="13" t="s">
        <v>26</v>
      </c>
      <c r="B260" s="14">
        <f>SUM(B261+B278)</f>
        <v>7825000</v>
      </c>
      <c r="C260" s="14">
        <f t="shared" ref="C260:R260" si="132">SUM(C261+C278)</f>
        <v>0</v>
      </c>
      <c r="D260" s="14">
        <f t="shared" si="132"/>
        <v>0</v>
      </c>
      <c r="E260" s="14">
        <f t="shared" si="132"/>
        <v>0</v>
      </c>
      <c r="F260" s="14">
        <f t="shared" si="132"/>
        <v>0</v>
      </c>
      <c r="G260" s="14">
        <f t="shared" si="132"/>
        <v>298200</v>
      </c>
      <c r="H260" s="14">
        <f t="shared" si="132"/>
        <v>2331590</v>
      </c>
      <c r="I260" s="14">
        <f t="shared" si="132"/>
        <v>2065210</v>
      </c>
      <c r="J260" s="14">
        <f t="shared" si="132"/>
        <v>4695000</v>
      </c>
      <c r="K260" s="14">
        <f t="shared" si="132"/>
        <v>1004080</v>
      </c>
      <c r="L260" s="14">
        <f t="shared" si="132"/>
        <v>591200</v>
      </c>
      <c r="M260" s="14">
        <f t="shared" si="132"/>
        <v>752220</v>
      </c>
      <c r="N260" s="14">
        <f t="shared" si="132"/>
        <v>2347500</v>
      </c>
      <c r="O260" s="14">
        <f t="shared" si="132"/>
        <v>436830</v>
      </c>
      <c r="P260" s="14">
        <f t="shared" si="132"/>
        <v>147450</v>
      </c>
      <c r="Q260" s="14">
        <f t="shared" si="132"/>
        <v>198220</v>
      </c>
      <c r="R260" s="14">
        <f t="shared" si="132"/>
        <v>782500</v>
      </c>
      <c r="S260" s="9"/>
    </row>
    <row r="261" spans="1:24" ht="19.5" customHeight="1" x14ac:dyDescent="0.55000000000000004">
      <c r="A261" s="15" t="s">
        <v>27</v>
      </c>
      <c r="B261" s="16">
        <f>SUM(B262)</f>
        <v>7754500</v>
      </c>
      <c r="C261" s="16">
        <f t="shared" ref="C261:R261" si="133">SUM(C262)</f>
        <v>0</v>
      </c>
      <c r="D261" s="16">
        <f t="shared" si="133"/>
        <v>0</v>
      </c>
      <c r="E261" s="16">
        <f t="shared" si="133"/>
        <v>0</v>
      </c>
      <c r="F261" s="16">
        <f t="shared" si="133"/>
        <v>0</v>
      </c>
      <c r="G261" s="16">
        <f t="shared" si="133"/>
        <v>298200</v>
      </c>
      <c r="H261" s="16">
        <f t="shared" si="133"/>
        <v>2331590</v>
      </c>
      <c r="I261" s="16">
        <f t="shared" si="133"/>
        <v>1994710</v>
      </c>
      <c r="J261" s="16">
        <f t="shared" si="133"/>
        <v>4624500</v>
      </c>
      <c r="K261" s="16">
        <f t="shared" si="133"/>
        <v>1004080</v>
      </c>
      <c r="L261" s="16">
        <f t="shared" si="133"/>
        <v>591200</v>
      </c>
      <c r="M261" s="16">
        <f t="shared" si="133"/>
        <v>752220</v>
      </c>
      <c r="N261" s="16">
        <f t="shared" si="133"/>
        <v>2347500</v>
      </c>
      <c r="O261" s="16">
        <f t="shared" si="133"/>
        <v>436830</v>
      </c>
      <c r="P261" s="16">
        <f t="shared" si="133"/>
        <v>147450</v>
      </c>
      <c r="Q261" s="16">
        <f t="shared" si="133"/>
        <v>198220</v>
      </c>
      <c r="R261" s="16">
        <f t="shared" si="133"/>
        <v>782500</v>
      </c>
      <c r="S261" s="9"/>
    </row>
    <row r="262" spans="1:24" ht="19.5" customHeight="1" x14ac:dyDescent="0.55000000000000004">
      <c r="A262" s="17" t="s">
        <v>28</v>
      </c>
      <c r="B262" s="18">
        <f t="shared" ref="B262:R262" si="134">SUM(B263+B265+B271)</f>
        <v>7754500</v>
      </c>
      <c r="C262" s="18">
        <f t="shared" si="134"/>
        <v>0</v>
      </c>
      <c r="D262" s="18">
        <f t="shared" si="134"/>
        <v>0</v>
      </c>
      <c r="E262" s="18">
        <f t="shared" si="134"/>
        <v>0</v>
      </c>
      <c r="F262" s="18">
        <f t="shared" si="134"/>
        <v>0</v>
      </c>
      <c r="G262" s="18">
        <f t="shared" si="134"/>
        <v>298200</v>
      </c>
      <c r="H262" s="18">
        <f t="shared" si="134"/>
        <v>2331590</v>
      </c>
      <c r="I262" s="18">
        <f t="shared" si="134"/>
        <v>1994710</v>
      </c>
      <c r="J262" s="18">
        <f t="shared" si="134"/>
        <v>4624500</v>
      </c>
      <c r="K262" s="18">
        <f t="shared" si="134"/>
        <v>1004080</v>
      </c>
      <c r="L262" s="18">
        <f t="shared" si="134"/>
        <v>591200</v>
      </c>
      <c r="M262" s="18">
        <f t="shared" si="134"/>
        <v>752220</v>
      </c>
      <c r="N262" s="18">
        <f t="shared" si="134"/>
        <v>2347500</v>
      </c>
      <c r="O262" s="18">
        <f t="shared" si="134"/>
        <v>436830</v>
      </c>
      <c r="P262" s="18">
        <f t="shared" si="134"/>
        <v>147450</v>
      </c>
      <c r="Q262" s="18">
        <f t="shared" si="134"/>
        <v>198220</v>
      </c>
      <c r="R262" s="18">
        <f t="shared" si="134"/>
        <v>782500</v>
      </c>
      <c r="S262" s="9"/>
    </row>
    <row r="263" spans="1:24" ht="19.5" customHeight="1" x14ac:dyDescent="0.55000000000000004">
      <c r="A263" s="19" t="s">
        <v>29</v>
      </c>
      <c r="B263" s="18">
        <f t="shared" ref="B263:R263" si="135">SUM(B264:B264)</f>
        <v>72000</v>
      </c>
      <c r="C263" s="18">
        <f t="shared" si="135"/>
        <v>0</v>
      </c>
      <c r="D263" s="18">
        <f t="shared" si="135"/>
        <v>0</v>
      </c>
      <c r="E263" s="18">
        <f t="shared" si="135"/>
        <v>0</v>
      </c>
      <c r="F263" s="18">
        <f t="shared" si="135"/>
        <v>0</v>
      </c>
      <c r="G263" s="18">
        <f t="shared" si="135"/>
        <v>0</v>
      </c>
      <c r="H263" s="18">
        <f t="shared" si="135"/>
        <v>21600</v>
      </c>
      <c r="I263" s="18">
        <f t="shared" si="135"/>
        <v>21600</v>
      </c>
      <c r="J263" s="18">
        <f t="shared" si="135"/>
        <v>43200</v>
      </c>
      <c r="K263" s="18">
        <f t="shared" si="135"/>
        <v>7200</v>
      </c>
      <c r="L263" s="18">
        <f t="shared" si="135"/>
        <v>7200</v>
      </c>
      <c r="M263" s="18">
        <f t="shared" si="135"/>
        <v>7200</v>
      </c>
      <c r="N263" s="18">
        <f t="shared" si="135"/>
        <v>21600</v>
      </c>
      <c r="O263" s="18">
        <f t="shared" si="135"/>
        <v>7200</v>
      </c>
      <c r="P263" s="18">
        <f t="shared" si="135"/>
        <v>0</v>
      </c>
      <c r="Q263" s="18">
        <f t="shared" si="135"/>
        <v>0</v>
      </c>
      <c r="R263" s="18">
        <f t="shared" si="135"/>
        <v>7200</v>
      </c>
      <c r="S263" s="9"/>
    </row>
    <row r="264" spans="1:24" ht="19.5" customHeight="1" x14ac:dyDescent="0.55000000000000004">
      <c r="A264" s="17" t="s">
        <v>30</v>
      </c>
      <c r="B264" s="18">
        <f>SUM(F264+J264+N264+R264)</f>
        <v>72000</v>
      </c>
      <c r="C264" s="32">
        <f>+C218+C195+C172+C149+C126+C103+C80+C57+C34+C11+C241</f>
        <v>0</v>
      </c>
      <c r="D264" s="32">
        <f t="shared" ref="D264:E264" si="136">+D218+D195+D172+D149+D126+D103+D80+D57+D34+D11+D241</f>
        <v>0</v>
      </c>
      <c r="E264" s="32">
        <f t="shared" si="136"/>
        <v>0</v>
      </c>
      <c r="F264" s="18">
        <f>SUM(C264:E264)</f>
        <v>0</v>
      </c>
      <c r="G264" s="32">
        <f t="shared" ref="G264:I264" si="137">+G218+G195+G172+G149+G126+G103+G80+G57+G34+G11+G241</f>
        <v>0</v>
      </c>
      <c r="H264" s="32">
        <f t="shared" si="137"/>
        <v>21600</v>
      </c>
      <c r="I264" s="32">
        <f t="shared" si="137"/>
        <v>21600</v>
      </c>
      <c r="J264" s="18">
        <f>SUM(G264:I264)</f>
        <v>43200</v>
      </c>
      <c r="K264" s="32">
        <f t="shared" ref="K264:M264" si="138">+K218+K195+K172+K149+K126+K103+K80+K57+K34+K11+K241</f>
        <v>7200</v>
      </c>
      <c r="L264" s="32">
        <f t="shared" si="138"/>
        <v>7200</v>
      </c>
      <c r="M264" s="32">
        <f t="shared" si="138"/>
        <v>7200</v>
      </c>
      <c r="N264" s="18">
        <f>SUM(K264:M264)</f>
        <v>21600</v>
      </c>
      <c r="O264" s="32">
        <f t="shared" ref="O264:Q264" si="139">+O218+O195+O172+O149+O126+O103+O80+O57+O34+O11+O241</f>
        <v>7200</v>
      </c>
      <c r="P264" s="32">
        <f t="shared" si="139"/>
        <v>0</v>
      </c>
      <c r="Q264" s="32">
        <f t="shared" si="139"/>
        <v>0</v>
      </c>
      <c r="R264" s="18">
        <f>SUM(O264:Q264)</f>
        <v>7200</v>
      </c>
      <c r="S264" s="9"/>
    </row>
    <row r="265" spans="1:24" ht="19.5" customHeight="1" x14ac:dyDescent="0.55000000000000004">
      <c r="A265" s="19" t="s">
        <v>31</v>
      </c>
      <c r="B265" s="18">
        <f>SUM(B266:B270)</f>
        <v>2964200</v>
      </c>
      <c r="C265" s="18">
        <f t="shared" ref="C265:R265" si="140">SUM(C266:C270)</f>
        <v>0</v>
      </c>
      <c r="D265" s="18">
        <f t="shared" si="140"/>
        <v>0</v>
      </c>
      <c r="E265" s="18">
        <f t="shared" si="140"/>
        <v>0</v>
      </c>
      <c r="F265" s="18">
        <f t="shared" si="140"/>
        <v>0</v>
      </c>
      <c r="G265" s="18">
        <f t="shared" si="140"/>
        <v>187000</v>
      </c>
      <c r="H265" s="18">
        <f t="shared" si="140"/>
        <v>807740</v>
      </c>
      <c r="I265" s="18">
        <f t="shared" si="140"/>
        <v>787500</v>
      </c>
      <c r="J265" s="18">
        <f t="shared" si="140"/>
        <v>1782240</v>
      </c>
      <c r="K265" s="18">
        <f t="shared" si="140"/>
        <v>464580</v>
      </c>
      <c r="L265" s="18">
        <f t="shared" si="140"/>
        <v>175700</v>
      </c>
      <c r="M265" s="18">
        <f t="shared" si="140"/>
        <v>210600</v>
      </c>
      <c r="N265" s="18">
        <f t="shared" si="140"/>
        <v>850880</v>
      </c>
      <c r="O265" s="18">
        <f t="shared" si="140"/>
        <v>209580</v>
      </c>
      <c r="P265" s="18">
        <f t="shared" si="140"/>
        <v>62000</v>
      </c>
      <c r="Q265" s="18">
        <f t="shared" si="140"/>
        <v>59500</v>
      </c>
      <c r="R265" s="18">
        <f t="shared" si="140"/>
        <v>331080</v>
      </c>
      <c r="S265" s="9"/>
    </row>
    <row r="266" spans="1:24" ht="19.5" customHeight="1" x14ac:dyDescent="0.55000000000000004">
      <c r="A266" s="17" t="s">
        <v>32</v>
      </c>
      <c r="B266" s="18">
        <f>SUM(F266+J266+N266+R266)</f>
        <v>553400</v>
      </c>
      <c r="C266" s="32">
        <f t="shared" ref="C266:E266" si="141">+C220+C197+C174+C151+C128+C105+C82+C59+C36+C13+C243</f>
        <v>0</v>
      </c>
      <c r="D266" s="32">
        <f t="shared" si="141"/>
        <v>0</v>
      </c>
      <c r="E266" s="32">
        <f t="shared" si="141"/>
        <v>0</v>
      </c>
      <c r="F266" s="18">
        <f>SUM(C266:E266)</f>
        <v>0</v>
      </c>
      <c r="G266" s="32">
        <f t="shared" ref="G266:I266" si="142">+G220+G197+G174+G151+G128+G105+G82+G59+G36+G13+G243</f>
        <v>14000</v>
      </c>
      <c r="H266" s="32">
        <f t="shared" si="142"/>
        <v>238840</v>
      </c>
      <c r="I266" s="32">
        <f t="shared" si="142"/>
        <v>102900</v>
      </c>
      <c r="J266" s="18">
        <f>SUM(G266:I266)</f>
        <v>355740</v>
      </c>
      <c r="K266" s="32">
        <f t="shared" ref="K266:M266" si="143">+K220+K197+K174+K151+K128+K105+K82+K59+K36+K13+K243</f>
        <v>77780</v>
      </c>
      <c r="L266" s="32">
        <f t="shared" si="143"/>
        <v>35500</v>
      </c>
      <c r="M266" s="32">
        <f t="shared" si="143"/>
        <v>34900</v>
      </c>
      <c r="N266" s="18">
        <f>SUM(K266:M266)</f>
        <v>148180</v>
      </c>
      <c r="O266" s="32">
        <f t="shared" ref="O266:Q266" si="144">+O220+O197+O174+O151+O128+O105+O82+O59+O36+O13+O243</f>
        <v>26780</v>
      </c>
      <c r="P266" s="32">
        <f t="shared" si="144"/>
        <v>11600</v>
      </c>
      <c r="Q266" s="32">
        <f t="shared" si="144"/>
        <v>11100</v>
      </c>
      <c r="R266" s="18">
        <f>SUM(O266:Q266)</f>
        <v>49480</v>
      </c>
      <c r="S266" s="9"/>
    </row>
    <row r="267" spans="1:24" ht="19.5" customHeight="1" x14ac:dyDescent="0.55000000000000004">
      <c r="A267" s="17" t="s">
        <v>33</v>
      </c>
      <c r="B267" s="18">
        <f>SUM(F267+J267+N267+R267)</f>
        <v>16600</v>
      </c>
      <c r="C267" s="32">
        <f t="shared" ref="C267:E267" si="145">+C221+C198+C175+C152+C129+C106+C83+C60+C37+C14+C244</f>
        <v>0</v>
      </c>
      <c r="D267" s="32">
        <f t="shared" si="145"/>
        <v>0</v>
      </c>
      <c r="E267" s="32">
        <f t="shared" si="145"/>
        <v>0</v>
      </c>
      <c r="F267" s="18">
        <f>SUM(C267:E267)</f>
        <v>0</v>
      </c>
      <c r="G267" s="32">
        <f t="shared" ref="G267:I267" si="146">+G221+G198+G175+G152+G129+G106+G83+G60+G37+G14+G244</f>
        <v>0</v>
      </c>
      <c r="H267" s="32">
        <f t="shared" si="146"/>
        <v>10000</v>
      </c>
      <c r="I267" s="32">
        <f t="shared" si="146"/>
        <v>0</v>
      </c>
      <c r="J267" s="18">
        <f>SUM(G267:I267)</f>
        <v>10000</v>
      </c>
      <c r="K267" s="32">
        <f t="shared" ref="K267:M267" si="147">+K221+K198+K175+K152+K129+K106+K83+K60+K37+K14+K244</f>
        <v>4900</v>
      </c>
      <c r="L267" s="32">
        <f t="shared" si="147"/>
        <v>0</v>
      </c>
      <c r="M267" s="32">
        <f t="shared" si="147"/>
        <v>0</v>
      </c>
      <c r="N267" s="18">
        <f>SUM(K267:M267)</f>
        <v>4900</v>
      </c>
      <c r="O267" s="32">
        <f t="shared" ref="O267:Q267" si="148">+O221+O198+O175+O152+O129+O106+O83+O60+O37+O14+O244</f>
        <v>1700</v>
      </c>
      <c r="P267" s="32">
        <f t="shared" si="148"/>
        <v>0</v>
      </c>
      <c r="Q267" s="32">
        <f t="shared" si="148"/>
        <v>0</v>
      </c>
      <c r="R267" s="18">
        <f>SUM(O267:Q267)</f>
        <v>1700</v>
      </c>
      <c r="S267" s="9"/>
    </row>
    <row r="268" spans="1:24" ht="19.5" customHeight="1" x14ac:dyDescent="0.55000000000000004">
      <c r="A268" s="17" t="s">
        <v>34</v>
      </c>
      <c r="B268" s="18">
        <f>SUM(F268+J268+N268+R268)</f>
        <v>7000</v>
      </c>
      <c r="C268" s="32">
        <f t="shared" ref="C268:E268" si="149">+C222+C199+C176+C153+C130+C107+C84+C61+C38+C15+C245</f>
        <v>0</v>
      </c>
      <c r="D268" s="32">
        <f t="shared" si="149"/>
        <v>0</v>
      </c>
      <c r="E268" s="32">
        <f t="shared" si="149"/>
        <v>0</v>
      </c>
      <c r="F268" s="18">
        <f>SUM(C268:E268)</f>
        <v>0</v>
      </c>
      <c r="G268" s="32">
        <f t="shared" ref="G268:I268" si="150">+G222+G199+G176+G153+G130+G107+G84+G61+G38+G15+G245</f>
        <v>0</v>
      </c>
      <c r="H268" s="32">
        <f t="shared" si="150"/>
        <v>0</v>
      </c>
      <c r="I268" s="32">
        <f t="shared" si="150"/>
        <v>0</v>
      </c>
      <c r="J268" s="18">
        <f>SUM(G268:I268)</f>
        <v>0</v>
      </c>
      <c r="K268" s="32">
        <f t="shared" ref="K268:M268" si="151">+K222+K199+K176+K153+K130+K107+K84+K61+K38+K15+K245</f>
        <v>0</v>
      </c>
      <c r="L268" s="32">
        <f t="shared" si="151"/>
        <v>6000</v>
      </c>
      <c r="M268" s="32">
        <f t="shared" si="151"/>
        <v>1000</v>
      </c>
      <c r="N268" s="18">
        <f>SUM(K268:M268)</f>
        <v>7000</v>
      </c>
      <c r="O268" s="32">
        <f t="shared" ref="O268:Q268" si="152">+O222+O199+O176+O153+O130+O107+O84+O61+O38+O15+O245</f>
        <v>0</v>
      </c>
      <c r="P268" s="32">
        <f t="shared" si="152"/>
        <v>0</v>
      </c>
      <c r="Q268" s="32">
        <f t="shared" si="152"/>
        <v>0</v>
      </c>
      <c r="R268" s="18">
        <f>SUM(O268:Q268)</f>
        <v>0</v>
      </c>
      <c r="S268" s="9"/>
    </row>
    <row r="269" spans="1:24" ht="19.5" customHeight="1" x14ac:dyDescent="0.55000000000000004">
      <c r="A269" s="17" t="s">
        <v>35</v>
      </c>
      <c r="B269" s="18">
        <f>SUM(F269+J269+N269+R269)</f>
        <v>2278700</v>
      </c>
      <c r="C269" s="32">
        <f t="shared" ref="C269:E269" si="153">+C223+C200+C177+C154+C131+C108+C85+C62+C39+C16+C246</f>
        <v>0</v>
      </c>
      <c r="D269" s="32">
        <f t="shared" si="153"/>
        <v>0</v>
      </c>
      <c r="E269" s="32">
        <f t="shared" si="153"/>
        <v>0</v>
      </c>
      <c r="F269" s="18">
        <f>SUM(C269:E269)</f>
        <v>0</v>
      </c>
      <c r="G269" s="32">
        <f t="shared" ref="G269:I269" si="154">+G223+G200+G177+G154+G131+G108+G85+G62+G39+G16+G246</f>
        <v>173000</v>
      </c>
      <c r="H269" s="32">
        <f t="shared" si="154"/>
        <v>558900</v>
      </c>
      <c r="I269" s="32">
        <f t="shared" si="154"/>
        <v>684600</v>
      </c>
      <c r="J269" s="18">
        <f>SUM(G269:I269)</f>
        <v>1416500</v>
      </c>
      <c r="K269" s="32">
        <f t="shared" ref="K269:M269" si="155">+K223+K200+K177+K154+K131+K108+K85+K62+K39+K16+K246</f>
        <v>381900</v>
      </c>
      <c r="L269" s="32">
        <f t="shared" si="155"/>
        <v>134200</v>
      </c>
      <c r="M269" s="32">
        <f t="shared" si="155"/>
        <v>134200</v>
      </c>
      <c r="N269" s="18">
        <f>SUM(K269:M269)</f>
        <v>650300</v>
      </c>
      <c r="O269" s="32">
        <f t="shared" ref="O269:Q269" si="156">+O223+O200+O177+O154+O131+O108+O85+O62+O39+O16+O246</f>
        <v>113100</v>
      </c>
      <c r="P269" s="32">
        <f t="shared" si="156"/>
        <v>50400</v>
      </c>
      <c r="Q269" s="32">
        <f t="shared" si="156"/>
        <v>48400</v>
      </c>
      <c r="R269" s="18">
        <f>SUM(O269:Q269)</f>
        <v>211900</v>
      </c>
      <c r="S269" s="9"/>
    </row>
    <row r="270" spans="1:24" ht="19.5" customHeight="1" x14ac:dyDescent="0.55000000000000004">
      <c r="A270" s="17" t="s">
        <v>36</v>
      </c>
      <c r="B270" s="18">
        <f>SUM(F270+J270+N270+R270)</f>
        <v>108500</v>
      </c>
      <c r="C270" s="32">
        <f t="shared" ref="C270:E270" si="157">+C224+C201+C178+C155+C132+C109+C86+C63+C40+C17+C247</f>
        <v>0</v>
      </c>
      <c r="D270" s="32">
        <f t="shared" si="157"/>
        <v>0</v>
      </c>
      <c r="E270" s="32">
        <f t="shared" si="157"/>
        <v>0</v>
      </c>
      <c r="F270" s="18">
        <f>SUM(C270:E270)</f>
        <v>0</v>
      </c>
      <c r="G270" s="32">
        <f t="shared" ref="G270:I270" si="158">+G224+G201+G178+G155+G132+G109+G86+G63+G40+G17+G247</f>
        <v>0</v>
      </c>
      <c r="H270" s="32">
        <f t="shared" si="158"/>
        <v>0</v>
      </c>
      <c r="I270" s="32">
        <f t="shared" si="158"/>
        <v>0</v>
      </c>
      <c r="J270" s="18">
        <f>SUM(G270:I270)</f>
        <v>0</v>
      </c>
      <c r="K270" s="32">
        <f t="shared" ref="K270:M270" si="159">+K224+K201+K178+K155+K132+K109+K86+K63+K40+K17+K247</f>
        <v>0</v>
      </c>
      <c r="L270" s="32">
        <f t="shared" si="159"/>
        <v>0</v>
      </c>
      <c r="M270" s="32">
        <f t="shared" si="159"/>
        <v>40500</v>
      </c>
      <c r="N270" s="18">
        <f>SUM(K270:M270)</f>
        <v>40500</v>
      </c>
      <c r="O270" s="32">
        <f t="shared" ref="O270:Q270" si="160">+O224+O201+O178+O155+O132+O109+O86+O63+O40+O17+O247</f>
        <v>68000</v>
      </c>
      <c r="P270" s="32">
        <f t="shared" si="160"/>
        <v>0</v>
      </c>
      <c r="Q270" s="32">
        <f t="shared" si="160"/>
        <v>0</v>
      </c>
      <c r="R270" s="18">
        <f>SUM(O270:Q270)</f>
        <v>68000</v>
      </c>
      <c r="S270" s="9"/>
    </row>
    <row r="271" spans="1:24" ht="19.5" customHeight="1" x14ac:dyDescent="0.55000000000000004">
      <c r="A271" s="19" t="s">
        <v>37</v>
      </c>
      <c r="B271" s="18">
        <f t="shared" ref="B271:R271" si="161">SUM(B272:B277)</f>
        <v>4718300</v>
      </c>
      <c r="C271" s="18">
        <f t="shared" si="161"/>
        <v>0</v>
      </c>
      <c r="D271" s="18">
        <f t="shared" si="161"/>
        <v>0</v>
      </c>
      <c r="E271" s="18">
        <f t="shared" si="161"/>
        <v>0</v>
      </c>
      <c r="F271" s="18">
        <f t="shared" si="161"/>
        <v>0</v>
      </c>
      <c r="G271" s="18">
        <f t="shared" si="161"/>
        <v>111200</v>
      </c>
      <c r="H271" s="18">
        <f t="shared" si="161"/>
        <v>1502250</v>
      </c>
      <c r="I271" s="18">
        <f t="shared" si="161"/>
        <v>1185610</v>
      </c>
      <c r="J271" s="18">
        <f t="shared" si="161"/>
        <v>2799060</v>
      </c>
      <c r="K271" s="18">
        <f t="shared" si="161"/>
        <v>532300</v>
      </c>
      <c r="L271" s="18">
        <f t="shared" si="161"/>
        <v>408300</v>
      </c>
      <c r="M271" s="18">
        <f t="shared" si="161"/>
        <v>534420</v>
      </c>
      <c r="N271" s="18">
        <f t="shared" si="161"/>
        <v>1475020</v>
      </c>
      <c r="O271" s="18">
        <f t="shared" si="161"/>
        <v>220050</v>
      </c>
      <c r="P271" s="18">
        <f t="shared" si="161"/>
        <v>85450</v>
      </c>
      <c r="Q271" s="18">
        <f t="shared" si="161"/>
        <v>138720</v>
      </c>
      <c r="R271" s="18">
        <f t="shared" si="161"/>
        <v>444220</v>
      </c>
      <c r="S271" s="9"/>
    </row>
    <row r="272" spans="1:24" ht="19.5" customHeight="1" x14ac:dyDescent="0.55000000000000004">
      <c r="A272" s="17" t="s">
        <v>38</v>
      </c>
      <c r="B272" s="18">
        <f t="shared" ref="B272:B277" si="162">SUM(F272+J272+N272+R272)</f>
        <v>71800</v>
      </c>
      <c r="C272" s="32">
        <f t="shared" ref="C272:E272" si="163">+C226+C203+C180+C157+C134+C111+C88+C65+C42+C19+C249</f>
        <v>0</v>
      </c>
      <c r="D272" s="32">
        <f t="shared" si="163"/>
        <v>0</v>
      </c>
      <c r="E272" s="32">
        <f t="shared" si="163"/>
        <v>0</v>
      </c>
      <c r="F272" s="18">
        <f t="shared" ref="F272:F277" si="164">SUM(C272:E272)</f>
        <v>0</v>
      </c>
      <c r="G272" s="32">
        <f t="shared" ref="G272:I272" si="165">+G226+G203+G180+G157+G134+G111+G88+G65+G42+G19+G249</f>
        <v>2200</v>
      </c>
      <c r="H272" s="32">
        <f t="shared" si="165"/>
        <v>39100</v>
      </c>
      <c r="I272" s="32">
        <f t="shared" si="165"/>
        <v>9300</v>
      </c>
      <c r="J272" s="18">
        <f t="shared" ref="J272:J277" si="166">SUM(G272:I272)</f>
        <v>50600</v>
      </c>
      <c r="K272" s="32">
        <f t="shared" ref="K272:M272" si="167">+K226+K203+K180+K157+K134+K111+K88+K65+K42+K19+K249</f>
        <v>13450</v>
      </c>
      <c r="L272" s="32">
        <f t="shared" si="167"/>
        <v>900</v>
      </c>
      <c r="M272" s="32">
        <f t="shared" si="167"/>
        <v>900</v>
      </c>
      <c r="N272" s="18">
        <f t="shared" ref="N272:N277" si="168">SUM(K272:M272)</f>
        <v>15250</v>
      </c>
      <c r="O272" s="32">
        <f t="shared" ref="O272:Q272" si="169">+O226+O203+O180+O157+O134+O111+O88+O65+O42+O19+O249</f>
        <v>4950</v>
      </c>
      <c r="P272" s="32">
        <f t="shared" si="169"/>
        <v>600</v>
      </c>
      <c r="Q272" s="32">
        <f t="shared" si="169"/>
        <v>400</v>
      </c>
      <c r="R272" s="18">
        <f t="shared" ref="R272:R277" si="170">SUM(O272:Q272)</f>
        <v>5950</v>
      </c>
      <c r="S272" s="9"/>
    </row>
    <row r="273" spans="1:19" ht="19.5" customHeight="1" x14ac:dyDescent="0.55000000000000004">
      <c r="A273" s="17" t="s">
        <v>39</v>
      </c>
      <c r="B273" s="18">
        <f t="shared" si="162"/>
        <v>144000</v>
      </c>
      <c r="C273" s="32">
        <f t="shared" ref="C273:E273" si="171">+C227+C204+C181+C158+C135+C112+C89+C66+C43+C20+C250</f>
        <v>0</v>
      </c>
      <c r="D273" s="32">
        <f t="shared" si="171"/>
        <v>0</v>
      </c>
      <c r="E273" s="32">
        <f t="shared" si="171"/>
        <v>0</v>
      </c>
      <c r="F273" s="18">
        <f t="shared" si="164"/>
        <v>0</v>
      </c>
      <c r="G273" s="32">
        <f t="shared" ref="G273:I273" si="172">+G227+G204+G181+G158+G135+G112+G89+G66+G43+G20+G250</f>
        <v>0</v>
      </c>
      <c r="H273" s="32">
        <f t="shared" si="172"/>
        <v>111400</v>
      </c>
      <c r="I273" s="32">
        <f t="shared" si="172"/>
        <v>0</v>
      </c>
      <c r="J273" s="18">
        <f t="shared" si="166"/>
        <v>111400</v>
      </c>
      <c r="K273" s="32">
        <f t="shared" ref="K273:M273" si="173">+K227+K204+K181+K158+K135+K112+K89+K66+K43+K20+K250</f>
        <v>24600</v>
      </c>
      <c r="L273" s="32">
        <f t="shared" si="173"/>
        <v>0</v>
      </c>
      <c r="M273" s="32">
        <f t="shared" si="173"/>
        <v>0</v>
      </c>
      <c r="N273" s="18">
        <f t="shared" si="168"/>
        <v>24600</v>
      </c>
      <c r="O273" s="32">
        <f t="shared" ref="O273:Q273" si="174">+O227+O204+O181+O158+O135+O112+O89+O66+O43+O20+O250</f>
        <v>8000</v>
      </c>
      <c r="P273" s="32">
        <f t="shared" si="174"/>
        <v>0</v>
      </c>
      <c r="Q273" s="32">
        <f t="shared" si="174"/>
        <v>0</v>
      </c>
      <c r="R273" s="18">
        <f t="shared" si="170"/>
        <v>8000</v>
      </c>
      <c r="S273" s="9"/>
    </row>
    <row r="274" spans="1:19" ht="19.5" customHeight="1" x14ac:dyDescent="0.55000000000000004">
      <c r="A274" s="17" t="s">
        <v>40</v>
      </c>
      <c r="B274" s="18">
        <f t="shared" si="162"/>
        <v>115500</v>
      </c>
      <c r="C274" s="32">
        <f t="shared" ref="C274:E274" si="175">+C228+C205+C182+C159+C136+C113+C90+C67+C44+C21+C251</f>
        <v>0</v>
      </c>
      <c r="D274" s="32">
        <f t="shared" si="175"/>
        <v>0</v>
      </c>
      <c r="E274" s="32">
        <f t="shared" si="175"/>
        <v>0</v>
      </c>
      <c r="F274" s="18">
        <f t="shared" si="164"/>
        <v>0</v>
      </c>
      <c r="G274" s="32">
        <f t="shared" ref="G274:I274" si="176">+G228+G205+G182+G159+G136+G113+G90+G67+G44+G21+G251</f>
        <v>4000</v>
      </c>
      <c r="H274" s="32">
        <f t="shared" si="176"/>
        <v>63500</v>
      </c>
      <c r="I274" s="32">
        <f t="shared" si="176"/>
        <v>4000</v>
      </c>
      <c r="J274" s="18">
        <f t="shared" si="166"/>
        <v>71500</v>
      </c>
      <c r="K274" s="32">
        <f t="shared" ref="K274:M274" si="177">+K228+K205+K182+K159+K136+K113+K90+K67+K44+K21+K251</f>
        <v>6500</v>
      </c>
      <c r="L274" s="32">
        <f t="shared" si="177"/>
        <v>12000</v>
      </c>
      <c r="M274" s="32">
        <f t="shared" si="177"/>
        <v>2000</v>
      </c>
      <c r="N274" s="18">
        <f t="shared" si="168"/>
        <v>20500</v>
      </c>
      <c r="O274" s="32">
        <f t="shared" ref="O274:Q274" si="178">+O228+O205+O182+O159+O136+O113+O90+O67+O44+O21+O251</f>
        <v>2500</v>
      </c>
      <c r="P274" s="32">
        <f t="shared" si="178"/>
        <v>20500</v>
      </c>
      <c r="Q274" s="32">
        <f t="shared" si="178"/>
        <v>500</v>
      </c>
      <c r="R274" s="18">
        <f t="shared" si="170"/>
        <v>23500</v>
      </c>
      <c r="S274" s="9"/>
    </row>
    <row r="275" spans="1:19" ht="19.5" customHeight="1" x14ac:dyDescent="0.55000000000000004">
      <c r="A275" s="17" t="s">
        <v>41</v>
      </c>
      <c r="B275" s="18">
        <f t="shared" si="162"/>
        <v>727800</v>
      </c>
      <c r="C275" s="32">
        <f t="shared" ref="C275:E275" si="179">+C229+C206+C183+C160+C137+C114+C91+C68+C45+C22+C252</f>
        <v>0</v>
      </c>
      <c r="D275" s="32">
        <f t="shared" si="179"/>
        <v>0</v>
      </c>
      <c r="E275" s="32">
        <f t="shared" si="179"/>
        <v>0</v>
      </c>
      <c r="F275" s="18">
        <f t="shared" si="164"/>
        <v>0</v>
      </c>
      <c r="G275" s="32">
        <f t="shared" ref="G275:I275" si="180">+G229+G206+G183+G160+G137+G114+G91+G68+G45+G22+G252</f>
        <v>104000</v>
      </c>
      <c r="H275" s="32">
        <f t="shared" si="180"/>
        <v>176700</v>
      </c>
      <c r="I275" s="32">
        <f t="shared" si="180"/>
        <v>159200</v>
      </c>
      <c r="J275" s="18">
        <f t="shared" si="166"/>
        <v>439900</v>
      </c>
      <c r="K275" s="32">
        <f t="shared" ref="K275:M275" si="181">+K229+K206+K183+K160+K137+K114+K91+K68+K45+K22+K252</f>
        <v>84600</v>
      </c>
      <c r="L275" s="32">
        <f t="shared" si="181"/>
        <v>84600</v>
      </c>
      <c r="M275" s="32">
        <f t="shared" si="181"/>
        <v>47000</v>
      </c>
      <c r="N275" s="18">
        <f t="shared" si="168"/>
        <v>216200</v>
      </c>
      <c r="O275" s="32">
        <f t="shared" ref="O275:Q275" si="182">+O229+O206+O183+O160+O137+O114+O91+O68+O45+O22+O252</f>
        <v>29000</v>
      </c>
      <c r="P275" s="32">
        <f t="shared" si="182"/>
        <v>27200</v>
      </c>
      <c r="Q275" s="32">
        <f t="shared" si="182"/>
        <v>15500</v>
      </c>
      <c r="R275" s="18">
        <f t="shared" si="170"/>
        <v>71700</v>
      </c>
      <c r="S275" s="9"/>
    </row>
    <row r="276" spans="1:19" ht="19.5" customHeight="1" x14ac:dyDescent="0.55000000000000004">
      <c r="A276" s="17" t="s">
        <v>42</v>
      </c>
      <c r="B276" s="18">
        <f t="shared" si="162"/>
        <v>90000</v>
      </c>
      <c r="C276" s="32">
        <f t="shared" ref="C276:E276" si="183">+C230+C207+C184+C161+C138+C115+C92+C69+C46+C23+C253</f>
        <v>0</v>
      </c>
      <c r="D276" s="32">
        <f t="shared" si="183"/>
        <v>0</v>
      </c>
      <c r="E276" s="32">
        <f t="shared" si="183"/>
        <v>0</v>
      </c>
      <c r="F276" s="18">
        <f t="shared" si="164"/>
        <v>0</v>
      </c>
      <c r="G276" s="32">
        <f t="shared" ref="G276:I276" si="184">+G230+G207+G184+G161+G138+G115+G92+G69+G46+G23+G253</f>
        <v>0</v>
      </c>
      <c r="H276" s="32">
        <f t="shared" si="184"/>
        <v>26000</v>
      </c>
      <c r="I276" s="32">
        <f t="shared" si="184"/>
        <v>29000</v>
      </c>
      <c r="J276" s="18">
        <f t="shared" si="166"/>
        <v>55000</v>
      </c>
      <c r="K276" s="32">
        <f t="shared" ref="K276:M276" si="185">+K230+K207+K184+K161+K138+K115+K92+K69+K46+K23+K253</f>
        <v>11000</v>
      </c>
      <c r="L276" s="32">
        <f t="shared" si="185"/>
        <v>13500</v>
      </c>
      <c r="M276" s="32">
        <f t="shared" si="185"/>
        <v>0</v>
      </c>
      <c r="N276" s="18">
        <f t="shared" si="168"/>
        <v>24500</v>
      </c>
      <c r="O276" s="32">
        <f t="shared" ref="O276:Q276" si="186">+O230+O207+O184+O161+O138+O115+O92+O69+O46+O23+O253</f>
        <v>4000</v>
      </c>
      <c r="P276" s="32">
        <f t="shared" si="186"/>
        <v>6500</v>
      </c>
      <c r="Q276" s="32">
        <f t="shared" si="186"/>
        <v>0</v>
      </c>
      <c r="R276" s="18">
        <f t="shared" si="170"/>
        <v>10500</v>
      </c>
      <c r="S276" s="9"/>
    </row>
    <row r="277" spans="1:19" ht="19.5" customHeight="1" x14ac:dyDescent="0.55000000000000004">
      <c r="A277" s="17" t="s">
        <v>43</v>
      </c>
      <c r="B277" s="18">
        <f t="shared" si="162"/>
        <v>3569200</v>
      </c>
      <c r="C277" s="32">
        <f t="shared" ref="C277:E277" si="187">+C231+C208+C185+C162+C139+C116+C93+C70+C47+C24+C254</f>
        <v>0</v>
      </c>
      <c r="D277" s="32">
        <f t="shared" si="187"/>
        <v>0</v>
      </c>
      <c r="E277" s="32">
        <f t="shared" si="187"/>
        <v>0</v>
      </c>
      <c r="F277" s="18">
        <f t="shared" si="164"/>
        <v>0</v>
      </c>
      <c r="G277" s="32">
        <f t="shared" ref="G277:I277" si="188">+G231+G208+G185+G162+G139+G116+G93+G70+G47+G24+G254</f>
        <v>1000</v>
      </c>
      <c r="H277" s="32">
        <f t="shared" si="188"/>
        <v>1085550</v>
      </c>
      <c r="I277" s="32">
        <f t="shared" si="188"/>
        <v>984110</v>
      </c>
      <c r="J277" s="18">
        <f t="shared" si="166"/>
        <v>2070660</v>
      </c>
      <c r="K277" s="32">
        <f t="shared" ref="K277:M277" si="189">+K231+K208+K185+K162+K139+K116+K93+K70+K47+K24+K254</f>
        <v>392150</v>
      </c>
      <c r="L277" s="32">
        <f t="shared" si="189"/>
        <v>297300</v>
      </c>
      <c r="M277" s="32">
        <f t="shared" si="189"/>
        <v>484520</v>
      </c>
      <c r="N277" s="18">
        <f t="shared" si="168"/>
        <v>1173970</v>
      </c>
      <c r="O277" s="32">
        <f t="shared" ref="O277:Q277" si="190">+O231+O208+O185+O162+O139+O116+O93+O70+O47+O24+O254</f>
        <v>171600</v>
      </c>
      <c r="P277" s="32">
        <f t="shared" si="190"/>
        <v>30650</v>
      </c>
      <c r="Q277" s="32">
        <f t="shared" si="190"/>
        <v>122320</v>
      </c>
      <c r="R277" s="18">
        <f t="shared" si="170"/>
        <v>324570</v>
      </c>
      <c r="S277" s="9"/>
    </row>
    <row r="278" spans="1:19" ht="19.5" customHeight="1" x14ac:dyDescent="0.55000000000000004">
      <c r="A278" s="15" t="s">
        <v>44</v>
      </c>
      <c r="B278" s="16">
        <f t="shared" ref="B278:R278" si="191">SUM(B279:B279)</f>
        <v>70500</v>
      </c>
      <c r="C278" s="16">
        <f t="shared" si="191"/>
        <v>0</v>
      </c>
      <c r="D278" s="16">
        <f t="shared" si="191"/>
        <v>0</v>
      </c>
      <c r="E278" s="16">
        <f t="shared" si="191"/>
        <v>0</v>
      </c>
      <c r="F278" s="16">
        <f t="shared" si="191"/>
        <v>0</v>
      </c>
      <c r="G278" s="16">
        <f t="shared" si="191"/>
        <v>0</v>
      </c>
      <c r="H278" s="16">
        <f t="shared" si="191"/>
        <v>0</v>
      </c>
      <c r="I278" s="16">
        <f t="shared" si="191"/>
        <v>70500</v>
      </c>
      <c r="J278" s="16">
        <f t="shared" si="191"/>
        <v>70500</v>
      </c>
      <c r="K278" s="16">
        <f t="shared" si="191"/>
        <v>0</v>
      </c>
      <c r="L278" s="16">
        <f t="shared" si="191"/>
        <v>0</v>
      </c>
      <c r="M278" s="16">
        <f t="shared" si="191"/>
        <v>0</v>
      </c>
      <c r="N278" s="16">
        <f t="shared" si="191"/>
        <v>0</v>
      </c>
      <c r="O278" s="16">
        <f t="shared" si="191"/>
        <v>0</v>
      </c>
      <c r="P278" s="16">
        <f t="shared" si="191"/>
        <v>0</v>
      </c>
      <c r="Q278" s="16">
        <f t="shared" si="191"/>
        <v>0</v>
      </c>
      <c r="R278" s="16">
        <f t="shared" si="191"/>
        <v>0</v>
      </c>
      <c r="S278" s="9"/>
    </row>
    <row r="279" spans="1:19" ht="19.5" customHeight="1" x14ac:dyDescent="0.55000000000000004">
      <c r="A279" s="70" t="s">
        <v>45</v>
      </c>
      <c r="B279" s="23">
        <f>SUM(F279+J279+N279+R279)</f>
        <v>70500</v>
      </c>
      <c r="C279" s="32">
        <f t="shared" ref="C279:E279" si="192">+C233+C210+C187+C164+C141+C118+C95+C72+C49+C26+C256</f>
        <v>0</v>
      </c>
      <c r="D279" s="32">
        <f t="shared" si="192"/>
        <v>0</v>
      </c>
      <c r="E279" s="32">
        <f t="shared" si="192"/>
        <v>0</v>
      </c>
      <c r="F279" s="23">
        <f>SUM(C279:E279)</f>
        <v>0</v>
      </c>
      <c r="G279" s="32">
        <f t="shared" ref="G279:I279" si="193">+G233+G210+G187+G164+G141+G118+G95+G72+G49+G26+G256</f>
        <v>0</v>
      </c>
      <c r="H279" s="32">
        <f t="shared" si="193"/>
        <v>0</v>
      </c>
      <c r="I279" s="32">
        <f t="shared" si="193"/>
        <v>70500</v>
      </c>
      <c r="J279" s="23">
        <f>SUM(G279:I279)</f>
        <v>70500</v>
      </c>
      <c r="K279" s="32">
        <f t="shared" ref="K279:M279" si="194">+K233+K210+K187+K164+K141+K118+K95+K72+K49+K26+K256</f>
        <v>0</v>
      </c>
      <c r="L279" s="32">
        <f t="shared" si="194"/>
        <v>0</v>
      </c>
      <c r="M279" s="32">
        <f t="shared" si="194"/>
        <v>0</v>
      </c>
      <c r="N279" s="23">
        <f>SUM(K279:M279)</f>
        <v>0</v>
      </c>
      <c r="O279" s="32">
        <f t="shared" ref="O279:Q279" si="195">+O233+O210+O187+O164+O141+O118+O95+O72+O49+O26+O256</f>
        <v>0</v>
      </c>
      <c r="P279" s="32">
        <f t="shared" si="195"/>
        <v>0</v>
      </c>
      <c r="Q279" s="32">
        <f t="shared" si="195"/>
        <v>0</v>
      </c>
      <c r="R279" s="23">
        <f>SUM(O279:Q279)</f>
        <v>0</v>
      </c>
      <c r="S279" s="9"/>
    </row>
  </sheetData>
  <mergeCells count="120">
    <mergeCell ref="K5:M5"/>
    <mergeCell ref="N5:N6"/>
    <mergeCell ref="O5:Q5"/>
    <mergeCell ref="R5:R6"/>
    <mergeCell ref="A28:A29"/>
    <mergeCell ref="B28:B29"/>
    <mergeCell ref="C28:E28"/>
    <mergeCell ref="F28:F29"/>
    <mergeCell ref="G28:I28"/>
    <mergeCell ref="J28:J29"/>
    <mergeCell ref="A5:A6"/>
    <mergeCell ref="B5:B6"/>
    <mergeCell ref="C5:E5"/>
    <mergeCell ref="F5:F6"/>
    <mergeCell ref="G5:I5"/>
    <mergeCell ref="J5:J6"/>
    <mergeCell ref="K28:M28"/>
    <mergeCell ref="N28:N29"/>
    <mergeCell ref="O28:Q28"/>
    <mergeCell ref="R28:R29"/>
    <mergeCell ref="R51:R52"/>
    <mergeCell ref="A74:A75"/>
    <mergeCell ref="B74:B75"/>
    <mergeCell ref="C74:E74"/>
    <mergeCell ref="F74:F75"/>
    <mergeCell ref="G74:I74"/>
    <mergeCell ref="J74:J75"/>
    <mergeCell ref="K74:M74"/>
    <mergeCell ref="N74:N75"/>
    <mergeCell ref="O74:Q74"/>
    <mergeCell ref="R74:R75"/>
    <mergeCell ref="A51:A52"/>
    <mergeCell ref="B51:B52"/>
    <mergeCell ref="C51:E51"/>
    <mergeCell ref="F51:F52"/>
    <mergeCell ref="G51:I51"/>
    <mergeCell ref="J51:J52"/>
    <mergeCell ref="K51:M51"/>
    <mergeCell ref="N51:N52"/>
    <mergeCell ref="O51:Q51"/>
    <mergeCell ref="R97:R98"/>
    <mergeCell ref="A120:A121"/>
    <mergeCell ref="B120:B121"/>
    <mergeCell ref="C120:E120"/>
    <mergeCell ref="F120:F121"/>
    <mergeCell ref="G120:I120"/>
    <mergeCell ref="J120:J121"/>
    <mergeCell ref="K120:M120"/>
    <mergeCell ref="N120:N121"/>
    <mergeCell ref="O120:Q120"/>
    <mergeCell ref="R120:R121"/>
    <mergeCell ref="A97:A98"/>
    <mergeCell ref="B97:B98"/>
    <mergeCell ref="C97:E97"/>
    <mergeCell ref="F97:F98"/>
    <mergeCell ref="G97:I97"/>
    <mergeCell ref="J97:J98"/>
    <mergeCell ref="K97:M97"/>
    <mergeCell ref="N97:N98"/>
    <mergeCell ref="O97:Q97"/>
    <mergeCell ref="R143:R144"/>
    <mergeCell ref="A166:A167"/>
    <mergeCell ref="B166:B167"/>
    <mergeCell ref="C166:E166"/>
    <mergeCell ref="F166:F167"/>
    <mergeCell ref="G166:I166"/>
    <mergeCell ref="J166:J167"/>
    <mergeCell ref="K166:M166"/>
    <mergeCell ref="N166:N167"/>
    <mergeCell ref="O166:Q166"/>
    <mergeCell ref="R166:R167"/>
    <mergeCell ref="A143:A144"/>
    <mergeCell ref="B143:B144"/>
    <mergeCell ref="C143:E143"/>
    <mergeCell ref="F143:F144"/>
    <mergeCell ref="G143:I143"/>
    <mergeCell ref="J143:J144"/>
    <mergeCell ref="K143:M143"/>
    <mergeCell ref="N143:N144"/>
    <mergeCell ref="O143:Q143"/>
    <mergeCell ref="K258:M258"/>
    <mergeCell ref="N258:N259"/>
    <mergeCell ref="O258:Q258"/>
    <mergeCell ref="R258:R259"/>
    <mergeCell ref="K212:M212"/>
    <mergeCell ref="N212:N213"/>
    <mergeCell ref="O212:Q212"/>
    <mergeCell ref="R212:R213"/>
    <mergeCell ref="A258:A259"/>
    <mergeCell ref="B258:B259"/>
    <mergeCell ref="C258:E258"/>
    <mergeCell ref="F258:F259"/>
    <mergeCell ref="G258:I258"/>
    <mergeCell ref="J258:J259"/>
    <mergeCell ref="A235:A236"/>
    <mergeCell ref="B235:B236"/>
    <mergeCell ref="C235:E235"/>
    <mergeCell ref="F235:F236"/>
    <mergeCell ref="G235:I235"/>
    <mergeCell ref="J235:J236"/>
    <mergeCell ref="K235:M235"/>
    <mergeCell ref="N235:N236"/>
    <mergeCell ref="O235:Q235"/>
    <mergeCell ref="R235:R236"/>
    <mergeCell ref="R189:R190"/>
    <mergeCell ref="A212:A213"/>
    <mergeCell ref="B212:B213"/>
    <mergeCell ref="C212:E212"/>
    <mergeCell ref="F212:F213"/>
    <mergeCell ref="G212:I212"/>
    <mergeCell ref="J212:J213"/>
    <mergeCell ref="A189:A190"/>
    <mergeCell ref="B189:B190"/>
    <mergeCell ref="C189:E189"/>
    <mergeCell ref="F189:F190"/>
    <mergeCell ref="G189:I189"/>
    <mergeCell ref="J189:J190"/>
    <mergeCell ref="K189:M189"/>
    <mergeCell ref="N189:N190"/>
    <mergeCell ref="O189:Q18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opLeftCell="A13" workbookViewId="0">
      <selection activeCell="D30" sqref="D30"/>
    </sheetView>
  </sheetViews>
  <sheetFormatPr defaultColWidth="9" defaultRowHeight="24" x14ac:dyDescent="0.2"/>
  <cols>
    <col min="1" max="1" width="4.25" style="103" customWidth="1"/>
    <col min="2" max="2" width="27.125" style="104" customWidth="1"/>
    <col min="3" max="3" width="12.375" style="105" customWidth="1"/>
    <col min="4" max="4" width="43.875" style="106" bestFit="1" customWidth="1"/>
    <col min="5" max="6" width="14.625" style="107" customWidth="1"/>
    <col min="7" max="7" width="12.75" style="107" customWidth="1"/>
    <col min="8" max="9" width="14.625" style="107" customWidth="1"/>
    <col min="10" max="16384" width="9" style="97"/>
  </cols>
  <sheetData>
    <row r="1" spans="1:9" s="88" customFormat="1" ht="27.75" x14ac:dyDescent="0.2">
      <c r="A1" s="133" t="s">
        <v>74</v>
      </c>
      <c r="B1" s="133"/>
      <c r="C1" s="133"/>
      <c r="D1" s="133"/>
      <c r="E1" s="133"/>
      <c r="F1" s="133"/>
      <c r="G1" s="133"/>
      <c r="H1" s="133"/>
      <c r="I1" s="133"/>
    </row>
    <row r="2" spans="1:9" s="88" customFormat="1" ht="27.75" x14ac:dyDescent="0.2">
      <c r="A2" s="134" t="s">
        <v>2</v>
      </c>
      <c r="B2" s="134"/>
      <c r="C2" s="134"/>
      <c r="D2" s="134"/>
      <c r="E2" s="134"/>
      <c r="F2" s="134"/>
      <c r="G2" s="134"/>
      <c r="H2" s="134"/>
      <c r="I2" s="134"/>
    </row>
    <row r="3" spans="1:9" s="93" customFormat="1" ht="48" x14ac:dyDescent="0.2">
      <c r="A3" s="135" t="s">
        <v>106</v>
      </c>
      <c r="B3" s="135"/>
      <c r="C3" s="89" t="s">
        <v>107</v>
      </c>
      <c r="D3" s="90" t="s">
        <v>108</v>
      </c>
      <c r="E3" s="91" t="s">
        <v>109</v>
      </c>
      <c r="F3" s="91" t="s">
        <v>110</v>
      </c>
      <c r="G3" s="91" t="s">
        <v>111</v>
      </c>
      <c r="H3" s="92" t="s">
        <v>112</v>
      </c>
      <c r="I3" s="92" t="s">
        <v>113</v>
      </c>
    </row>
    <row r="4" spans="1:9" x14ac:dyDescent="0.2">
      <c r="A4" s="136">
        <v>1</v>
      </c>
      <c r="B4" s="137" t="s">
        <v>83</v>
      </c>
      <c r="C4" s="94" t="s">
        <v>114</v>
      </c>
      <c r="D4" s="95" t="s">
        <v>2</v>
      </c>
      <c r="E4" s="96">
        <v>44300</v>
      </c>
      <c r="F4" s="96">
        <v>0</v>
      </c>
      <c r="G4" s="96">
        <v>0</v>
      </c>
      <c r="H4" s="96">
        <f>SUM(E4:G4)</f>
        <v>44300</v>
      </c>
      <c r="I4" s="138">
        <f>SUM(H4:H8)</f>
        <v>942000</v>
      </c>
    </row>
    <row r="5" spans="1:9" x14ac:dyDescent="0.2">
      <c r="A5" s="136"/>
      <c r="B5" s="137"/>
      <c r="C5" s="94" t="s">
        <v>115</v>
      </c>
      <c r="D5" s="95" t="s">
        <v>116</v>
      </c>
      <c r="E5" s="96">
        <v>242100</v>
      </c>
      <c r="F5" s="96">
        <f>143100-17000</f>
        <v>126100</v>
      </c>
      <c r="G5" s="96">
        <v>47700</v>
      </c>
      <c r="H5" s="96">
        <f t="shared" ref="H5:H15" si="0">SUM(E5:G5)</f>
        <v>415900</v>
      </c>
      <c r="I5" s="138"/>
    </row>
    <row r="6" spans="1:9" x14ac:dyDescent="0.2">
      <c r="A6" s="136"/>
      <c r="B6" s="137"/>
      <c r="C6" s="94" t="s">
        <v>117</v>
      </c>
      <c r="D6" s="95" t="s">
        <v>118</v>
      </c>
      <c r="E6" s="96">
        <v>139300</v>
      </c>
      <c r="F6" s="96">
        <f>69800-16500</f>
        <v>53300</v>
      </c>
      <c r="G6" s="96">
        <v>23300</v>
      </c>
      <c r="H6" s="96">
        <f t="shared" si="0"/>
        <v>215900</v>
      </c>
      <c r="I6" s="138"/>
    </row>
    <row r="7" spans="1:9" x14ac:dyDescent="0.2">
      <c r="A7" s="136"/>
      <c r="B7" s="137"/>
      <c r="C7" s="94" t="s">
        <v>119</v>
      </c>
      <c r="D7" s="95" t="s">
        <v>120</v>
      </c>
      <c r="E7" s="96">
        <v>139500</v>
      </c>
      <c r="F7" s="96">
        <f>69700-16500</f>
        <v>53200</v>
      </c>
      <c r="G7" s="96">
        <v>23200</v>
      </c>
      <c r="H7" s="96">
        <f t="shared" si="0"/>
        <v>215900</v>
      </c>
      <c r="I7" s="138"/>
    </row>
    <row r="8" spans="1:9" x14ac:dyDescent="0.2">
      <c r="A8" s="136"/>
      <c r="B8" s="137"/>
      <c r="C8" s="94" t="s">
        <v>121</v>
      </c>
      <c r="D8" s="98" t="s">
        <v>122</v>
      </c>
      <c r="E8" s="96">
        <v>0</v>
      </c>
      <c r="F8" s="96">
        <v>50000</v>
      </c>
      <c r="G8" s="96">
        <v>0</v>
      </c>
      <c r="H8" s="96">
        <f t="shared" si="0"/>
        <v>50000</v>
      </c>
      <c r="I8" s="138"/>
    </row>
    <row r="9" spans="1:9" ht="72" x14ac:dyDescent="0.2">
      <c r="A9" s="99">
        <v>2.1</v>
      </c>
      <c r="B9" s="100" t="s">
        <v>84</v>
      </c>
      <c r="C9" s="94" t="s">
        <v>123</v>
      </c>
      <c r="D9" s="95" t="s">
        <v>124</v>
      </c>
      <c r="E9" s="96">
        <v>174000</v>
      </c>
      <c r="F9" s="96">
        <v>87000</v>
      </c>
      <c r="G9" s="96">
        <v>29000</v>
      </c>
      <c r="H9" s="96">
        <f t="shared" si="0"/>
        <v>290000</v>
      </c>
      <c r="I9" s="96">
        <f t="shared" ref="I9:I15" si="1">SUM(H9)</f>
        <v>290000</v>
      </c>
    </row>
    <row r="10" spans="1:9" ht="72" x14ac:dyDescent="0.2">
      <c r="A10" s="99">
        <v>2.2000000000000002</v>
      </c>
      <c r="B10" s="100" t="s">
        <v>85</v>
      </c>
      <c r="C10" s="94" t="s">
        <v>125</v>
      </c>
      <c r="D10" s="95" t="s">
        <v>126</v>
      </c>
      <c r="E10" s="96">
        <v>114000</v>
      </c>
      <c r="F10" s="96">
        <v>57000</v>
      </c>
      <c r="G10" s="96">
        <v>19000</v>
      </c>
      <c r="H10" s="96">
        <f t="shared" si="0"/>
        <v>190000</v>
      </c>
      <c r="I10" s="96">
        <f t="shared" si="1"/>
        <v>190000</v>
      </c>
    </row>
    <row r="11" spans="1:9" ht="96" x14ac:dyDescent="0.2">
      <c r="A11" s="99">
        <v>2.2999999999999998</v>
      </c>
      <c r="B11" s="100" t="s">
        <v>86</v>
      </c>
      <c r="C11" s="94" t="s">
        <v>123</v>
      </c>
      <c r="D11" s="95" t="s">
        <v>124</v>
      </c>
      <c r="E11" s="96">
        <v>672000</v>
      </c>
      <c r="F11" s="96">
        <v>336000</v>
      </c>
      <c r="G11" s="96">
        <v>112000</v>
      </c>
      <c r="H11" s="96">
        <f t="shared" si="0"/>
        <v>1120000</v>
      </c>
      <c r="I11" s="96">
        <f t="shared" si="1"/>
        <v>1120000</v>
      </c>
    </row>
    <row r="12" spans="1:9" ht="72" x14ac:dyDescent="0.2">
      <c r="A12" s="99">
        <v>3</v>
      </c>
      <c r="B12" s="100" t="s">
        <v>78</v>
      </c>
      <c r="C12" s="94" t="s">
        <v>127</v>
      </c>
      <c r="D12" s="95" t="s">
        <v>128</v>
      </c>
      <c r="E12" s="96">
        <v>981000</v>
      </c>
      <c r="F12" s="96">
        <v>490500</v>
      </c>
      <c r="G12" s="96">
        <v>163500</v>
      </c>
      <c r="H12" s="96">
        <f t="shared" si="0"/>
        <v>1635000</v>
      </c>
      <c r="I12" s="96">
        <f t="shared" si="1"/>
        <v>1635000</v>
      </c>
    </row>
    <row r="13" spans="1:9" ht="72" x14ac:dyDescent="0.2">
      <c r="A13" s="99">
        <v>4</v>
      </c>
      <c r="B13" s="100" t="s">
        <v>79</v>
      </c>
      <c r="C13" s="94" t="s">
        <v>129</v>
      </c>
      <c r="D13" s="95" t="s">
        <v>130</v>
      </c>
      <c r="E13" s="96">
        <v>797400</v>
      </c>
      <c r="F13" s="96">
        <v>398700</v>
      </c>
      <c r="G13" s="96">
        <v>132900</v>
      </c>
      <c r="H13" s="96">
        <f t="shared" si="0"/>
        <v>1329000</v>
      </c>
      <c r="I13" s="96">
        <f t="shared" si="1"/>
        <v>1329000</v>
      </c>
    </row>
    <row r="14" spans="1:9" ht="48" x14ac:dyDescent="0.2">
      <c r="A14" s="99">
        <v>5</v>
      </c>
      <c r="B14" s="100" t="s">
        <v>80</v>
      </c>
      <c r="C14" s="94" t="s">
        <v>131</v>
      </c>
      <c r="D14" s="95" t="s">
        <v>132</v>
      </c>
      <c r="E14" s="96">
        <v>431400</v>
      </c>
      <c r="F14" s="96">
        <v>215700</v>
      </c>
      <c r="G14" s="96">
        <v>71900</v>
      </c>
      <c r="H14" s="96">
        <f t="shared" si="0"/>
        <v>719000</v>
      </c>
      <c r="I14" s="96">
        <f t="shared" si="1"/>
        <v>719000</v>
      </c>
    </row>
    <row r="15" spans="1:9" ht="48" x14ac:dyDescent="0.2">
      <c r="A15" s="99">
        <v>6</v>
      </c>
      <c r="B15" s="100" t="s">
        <v>81</v>
      </c>
      <c r="C15" s="94" t="s">
        <v>133</v>
      </c>
      <c r="D15" s="95" t="s">
        <v>134</v>
      </c>
      <c r="E15" s="96">
        <v>960000</v>
      </c>
      <c r="F15" s="96">
        <v>480000</v>
      </c>
      <c r="G15" s="96">
        <v>160000</v>
      </c>
      <c r="H15" s="96">
        <f t="shared" si="0"/>
        <v>1600000</v>
      </c>
      <c r="I15" s="96">
        <f t="shared" si="1"/>
        <v>1600000</v>
      </c>
    </row>
    <row r="16" spans="1:9" s="102" customFormat="1" x14ac:dyDescent="0.2">
      <c r="A16" s="130" t="s">
        <v>5</v>
      </c>
      <c r="B16" s="131"/>
      <c r="C16" s="131"/>
      <c r="D16" s="132"/>
      <c r="E16" s="101">
        <f>SUM(E4:E15)</f>
        <v>4695000</v>
      </c>
      <c r="F16" s="101">
        <f t="shared" ref="F16:I16" si="2">SUM(F4:F15)</f>
        <v>2347500</v>
      </c>
      <c r="G16" s="101">
        <f t="shared" si="2"/>
        <v>782500</v>
      </c>
      <c r="H16" s="101">
        <f t="shared" si="2"/>
        <v>7825000</v>
      </c>
      <c r="I16" s="101">
        <f t="shared" si="2"/>
        <v>7825000</v>
      </c>
    </row>
  </sheetData>
  <mergeCells count="7">
    <mergeCell ref="A16:D16"/>
    <mergeCell ref="A1:I1"/>
    <mergeCell ref="A2:I2"/>
    <mergeCell ref="A3:B3"/>
    <mergeCell ref="A4:A8"/>
    <mergeCell ref="B4:B8"/>
    <mergeCell ref="I4:I8"/>
  </mergeCells>
  <printOptions horizontalCentered="1"/>
  <pageMargins left="0.70866141732283472" right="0.31496062992125984" top="0.35433070866141736" bottom="0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topLeftCell="D13" workbookViewId="0">
      <selection activeCell="M4" sqref="M4"/>
    </sheetView>
  </sheetViews>
  <sheetFormatPr defaultColWidth="9" defaultRowHeight="24" x14ac:dyDescent="0.55000000000000004"/>
  <cols>
    <col min="1" max="1" width="5.625" style="109" bestFit="1" customWidth="1"/>
    <col min="2" max="2" width="11" style="109" customWidth="1"/>
    <col min="3" max="3" width="38.25" style="116" bestFit="1" customWidth="1"/>
    <col min="4" max="4" width="10.75" style="109" customWidth="1"/>
    <col min="5" max="5" width="44.875" style="109" bestFit="1" customWidth="1"/>
    <col min="6" max="6" width="3.375" style="109" bestFit="1" customWidth="1"/>
    <col min="7" max="8" width="8.625" style="109" customWidth="1"/>
    <col min="9" max="9" width="9.25" style="109" bestFit="1" customWidth="1"/>
    <col min="10" max="10" width="9.875" style="109" bestFit="1" customWidth="1"/>
    <col min="11" max="11" width="12" style="109" bestFit="1" customWidth="1"/>
    <col min="12" max="16384" width="9" style="109"/>
  </cols>
  <sheetData>
    <row r="1" spans="1:13" x14ac:dyDescent="0.55000000000000004">
      <c r="A1" s="139" t="s">
        <v>135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08"/>
      <c r="M1" s="108"/>
    </row>
    <row r="2" spans="1:13" x14ac:dyDescent="0.55000000000000004">
      <c r="A2" s="139" t="s">
        <v>136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08"/>
      <c r="M2" s="108"/>
    </row>
    <row r="3" spans="1:13" x14ac:dyDescent="0.55000000000000004">
      <c r="A3" s="140" t="s">
        <v>164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08"/>
      <c r="M3" s="108"/>
    </row>
    <row r="4" spans="1:13" s="111" customFormat="1" ht="72" x14ac:dyDescent="0.55000000000000004">
      <c r="A4" s="110" t="s">
        <v>137</v>
      </c>
      <c r="B4" s="110" t="s">
        <v>138</v>
      </c>
      <c r="C4" s="110" t="s">
        <v>139</v>
      </c>
      <c r="D4" s="110" t="s">
        <v>107</v>
      </c>
      <c r="E4" s="110" t="s">
        <v>140</v>
      </c>
      <c r="F4" s="110" t="s">
        <v>141</v>
      </c>
      <c r="G4" s="110" t="s">
        <v>142</v>
      </c>
      <c r="H4" s="110" t="s">
        <v>143</v>
      </c>
      <c r="I4" s="110" t="s">
        <v>144</v>
      </c>
      <c r="J4" s="110" t="s">
        <v>145</v>
      </c>
      <c r="K4" s="92" t="s">
        <v>146</v>
      </c>
    </row>
    <row r="5" spans="1:13" x14ac:dyDescent="0.55000000000000004">
      <c r="A5" s="112" t="s">
        <v>165</v>
      </c>
      <c r="B5" s="113" t="s">
        <v>147</v>
      </c>
      <c r="C5" s="113" t="s">
        <v>148</v>
      </c>
      <c r="D5" s="113" t="s">
        <v>147</v>
      </c>
      <c r="E5" s="113" t="s">
        <v>148</v>
      </c>
      <c r="F5" s="112" t="s">
        <v>149</v>
      </c>
      <c r="G5" s="112" t="s">
        <v>150</v>
      </c>
      <c r="H5" s="112" t="s">
        <v>151</v>
      </c>
      <c r="I5" s="112" t="s">
        <v>152</v>
      </c>
      <c r="J5" s="112" t="s">
        <v>153</v>
      </c>
      <c r="K5" s="117">
        <v>2347500</v>
      </c>
    </row>
    <row r="6" spans="1:13" x14ac:dyDescent="0.55000000000000004">
      <c r="A6" s="112" t="s">
        <v>166</v>
      </c>
      <c r="B6" s="113" t="s">
        <v>133</v>
      </c>
      <c r="C6" s="113" t="s">
        <v>134</v>
      </c>
      <c r="D6" s="114" t="s">
        <v>133</v>
      </c>
      <c r="E6" s="114" t="s">
        <v>134</v>
      </c>
      <c r="F6" s="112" t="s">
        <v>154</v>
      </c>
      <c r="G6" s="112" t="s">
        <v>155</v>
      </c>
      <c r="H6" s="112" t="s">
        <v>151</v>
      </c>
      <c r="I6" s="112" t="s">
        <v>152</v>
      </c>
      <c r="J6" s="112" t="s">
        <v>156</v>
      </c>
      <c r="K6" s="117">
        <v>480000</v>
      </c>
    </row>
    <row r="7" spans="1:13" x14ac:dyDescent="0.55000000000000004">
      <c r="A7" s="112" t="s">
        <v>167</v>
      </c>
      <c r="B7" s="113" t="s">
        <v>123</v>
      </c>
      <c r="C7" s="113" t="s">
        <v>124</v>
      </c>
      <c r="D7" s="114" t="s">
        <v>123</v>
      </c>
      <c r="E7" s="114" t="s">
        <v>124</v>
      </c>
      <c r="F7" s="112" t="s">
        <v>154</v>
      </c>
      <c r="G7" s="112" t="s">
        <v>155</v>
      </c>
      <c r="H7" s="112" t="s">
        <v>151</v>
      </c>
      <c r="I7" s="112" t="s">
        <v>152</v>
      </c>
      <c r="J7" s="112" t="s">
        <v>157</v>
      </c>
      <c r="K7" s="115">
        <v>423000</v>
      </c>
    </row>
    <row r="8" spans="1:13" x14ac:dyDescent="0.55000000000000004">
      <c r="A8" s="112" t="s">
        <v>168</v>
      </c>
      <c r="B8" s="113" t="s">
        <v>123</v>
      </c>
      <c r="C8" s="113" t="s">
        <v>124</v>
      </c>
      <c r="D8" s="114" t="s">
        <v>129</v>
      </c>
      <c r="E8" s="114" t="s">
        <v>130</v>
      </c>
      <c r="F8" s="112" t="s">
        <v>154</v>
      </c>
      <c r="G8" s="112" t="s">
        <v>155</v>
      </c>
      <c r="H8" s="112" t="s">
        <v>151</v>
      </c>
      <c r="I8" s="112" t="s">
        <v>152</v>
      </c>
      <c r="J8" s="112" t="s">
        <v>157</v>
      </c>
      <c r="K8" s="115">
        <v>398700</v>
      </c>
    </row>
    <row r="9" spans="1:13" x14ac:dyDescent="0.55000000000000004">
      <c r="A9" s="112" t="s">
        <v>169</v>
      </c>
      <c r="B9" s="113" t="s">
        <v>127</v>
      </c>
      <c r="C9" s="113" t="s">
        <v>128</v>
      </c>
      <c r="D9" s="114" t="s">
        <v>127</v>
      </c>
      <c r="E9" s="114" t="s">
        <v>128</v>
      </c>
      <c r="F9" s="112" t="s">
        <v>154</v>
      </c>
      <c r="G9" s="112" t="s">
        <v>155</v>
      </c>
      <c r="H9" s="112" t="s">
        <v>151</v>
      </c>
      <c r="I9" s="112" t="s">
        <v>152</v>
      </c>
      <c r="J9" s="112" t="s">
        <v>158</v>
      </c>
      <c r="K9" s="115">
        <v>490500</v>
      </c>
    </row>
    <row r="10" spans="1:13" x14ac:dyDescent="0.55000000000000004">
      <c r="A10" s="112" t="s">
        <v>170</v>
      </c>
      <c r="B10" s="114" t="s">
        <v>115</v>
      </c>
      <c r="C10" s="114" t="s">
        <v>116</v>
      </c>
      <c r="D10" s="114" t="s">
        <v>115</v>
      </c>
      <c r="E10" s="114" t="s">
        <v>116</v>
      </c>
      <c r="F10" s="112" t="s">
        <v>154</v>
      </c>
      <c r="G10" s="112" t="s">
        <v>155</v>
      </c>
      <c r="H10" s="112" t="s">
        <v>151</v>
      </c>
      <c r="I10" s="112" t="s">
        <v>152</v>
      </c>
      <c r="J10" s="112" t="s">
        <v>159</v>
      </c>
      <c r="K10" s="115">
        <v>126100</v>
      </c>
    </row>
    <row r="11" spans="1:13" x14ac:dyDescent="0.55000000000000004">
      <c r="A11" s="112" t="s">
        <v>171</v>
      </c>
      <c r="B11" s="114" t="s">
        <v>117</v>
      </c>
      <c r="C11" s="114" t="s">
        <v>118</v>
      </c>
      <c r="D11" s="114" t="s">
        <v>117</v>
      </c>
      <c r="E11" s="114" t="s">
        <v>118</v>
      </c>
      <c r="F11" s="112" t="s">
        <v>154</v>
      </c>
      <c r="G11" s="112" t="s">
        <v>155</v>
      </c>
      <c r="H11" s="112" t="s">
        <v>151</v>
      </c>
      <c r="I11" s="112" t="s">
        <v>152</v>
      </c>
      <c r="J11" s="112" t="s">
        <v>160</v>
      </c>
      <c r="K11" s="115">
        <v>53300</v>
      </c>
    </row>
    <row r="12" spans="1:13" x14ac:dyDescent="0.55000000000000004">
      <c r="A12" s="112" t="s">
        <v>172</v>
      </c>
      <c r="B12" s="114" t="s">
        <v>119</v>
      </c>
      <c r="C12" s="114" t="s">
        <v>120</v>
      </c>
      <c r="D12" s="114" t="s">
        <v>119</v>
      </c>
      <c r="E12" s="114" t="s">
        <v>120</v>
      </c>
      <c r="F12" s="112" t="s">
        <v>154</v>
      </c>
      <c r="G12" s="112" t="s">
        <v>155</v>
      </c>
      <c r="H12" s="112" t="s">
        <v>151</v>
      </c>
      <c r="I12" s="112" t="s">
        <v>152</v>
      </c>
      <c r="J12" s="112" t="s">
        <v>161</v>
      </c>
      <c r="K12" s="115">
        <v>53200</v>
      </c>
    </row>
    <row r="13" spans="1:13" x14ac:dyDescent="0.55000000000000004">
      <c r="A13" s="112" t="s">
        <v>173</v>
      </c>
      <c r="B13" s="114" t="s">
        <v>125</v>
      </c>
      <c r="C13" s="114" t="s">
        <v>126</v>
      </c>
      <c r="D13" s="114" t="s">
        <v>125</v>
      </c>
      <c r="E13" s="114" t="s">
        <v>126</v>
      </c>
      <c r="F13" s="112" t="s">
        <v>154</v>
      </c>
      <c r="G13" s="112" t="s">
        <v>155</v>
      </c>
      <c r="H13" s="112" t="s">
        <v>151</v>
      </c>
      <c r="I13" s="112" t="s">
        <v>152</v>
      </c>
      <c r="J13" s="112" t="s">
        <v>162</v>
      </c>
      <c r="K13" s="115">
        <v>57000</v>
      </c>
    </row>
    <row r="14" spans="1:13" x14ac:dyDescent="0.55000000000000004">
      <c r="A14" s="112" t="s">
        <v>174</v>
      </c>
      <c r="B14" s="114" t="s">
        <v>131</v>
      </c>
      <c r="C14" s="114" t="s">
        <v>132</v>
      </c>
      <c r="D14" s="114" t="s">
        <v>131</v>
      </c>
      <c r="E14" s="114" t="s">
        <v>132</v>
      </c>
      <c r="F14" s="112" t="s">
        <v>154</v>
      </c>
      <c r="G14" s="112" t="s">
        <v>155</v>
      </c>
      <c r="H14" s="112" t="s">
        <v>151</v>
      </c>
      <c r="I14" s="112" t="s">
        <v>152</v>
      </c>
      <c r="J14" s="112" t="s">
        <v>163</v>
      </c>
      <c r="K14" s="115">
        <v>215700</v>
      </c>
    </row>
    <row r="15" spans="1:13" x14ac:dyDescent="0.55000000000000004">
      <c r="A15" s="112" t="s">
        <v>175</v>
      </c>
      <c r="B15" s="113" t="s">
        <v>176</v>
      </c>
      <c r="C15" s="95" t="s">
        <v>177</v>
      </c>
      <c r="D15" s="114" t="s">
        <v>121</v>
      </c>
      <c r="E15" s="114" t="s">
        <v>122</v>
      </c>
      <c r="F15" s="112" t="s">
        <v>154</v>
      </c>
      <c r="G15" s="112" t="s">
        <v>155</v>
      </c>
      <c r="H15" s="112" t="s">
        <v>151</v>
      </c>
      <c r="I15" s="112" t="s">
        <v>152</v>
      </c>
      <c r="J15" s="112" t="s">
        <v>178</v>
      </c>
      <c r="K15" s="115">
        <v>50000</v>
      </c>
    </row>
    <row r="16" spans="1:13" x14ac:dyDescent="0.55000000000000004">
      <c r="C16" s="109"/>
      <c r="K16" s="116"/>
    </row>
    <row r="17" spans="3:5" x14ac:dyDescent="0.55000000000000004">
      <c r="C17" s="109"/>
    </row>
    <row r="18" spans="3:5" x14ac:dyDescent="0.55000000000000004">
      <c r="C18" s="109"/>
    </row>
    <row r="19" spans="3:5" x14ac:dyDescent="0.55000000000000004">
      <c r="C19" s="109"/>
    </row>
    <row r="20" spans="3:5" x14ac:dyDescent="0.55000000000000004">
      <c r="C20" s="109"/>
    </row>
    <row r="21" spans="3:5" x14ac:dyDescent="0.55000000000000004">
      <c r="C21" s="109"/>
    </row>
    <row r="22" spans="3:5" x14ac:dyDescent="0.55000000000000004">
      <c r="C22" s="109"/>
      <c r="E22" s="116"/>
    </row>
    <row r="23" spans="3:5" x14ac:dyDescent="0.55000000000000004">
      <c r="C23" s="109"/>
      <c r="E23" s="116"/>
    </row>
  </sheetData>
  <mergeCells count="3">
    <mergeCell ref="A1:K1"/>
    <mergeCell ref="A2:K2"/>
    <mergeCell ref="A3:K3"/>
  </mergeCells>
  <pageMargins left="0.51181102362204722" right="0.11811023622047245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X141"/>
  <sheetViews>
    <sheetView topLeftCell="A91" workbookViewId="0">
      <selection activeCell="A97" sqref="A97:A98"/>
    </sheetView>
  </sheetViews>
  <sheetFormatPr defaultColWidth="8.875" defaultRowHeight="23.25" x14ac:dyDescent="0.55000000000000004"/>
  <cols>
    <col min="1" max="1" width="50.875" style="3" customWidth="1"/>
    <col min="2" max="2" width="12.375" style="2" bestFit="1" customWidth="1"/>
    <col min="3" max="3" width="7.875" style="2" bestFit="1" customWidth="1"/>
    <col min="4" max="4" width="7.375" style="2" bestFit="1" customWidth="1"/>
    <col min="5" max="5" width="7.125" style="2" bestFit="1" customWidth="1"/>
    <col min="6" max="6" width="13.375" style="2" bestFit="1" customWidth="1"/>
    <col min="7" max="7" width="7.25" style="2" bestFit="1" customWidth="1"/>
    <col min="8" max="8" width="12.375" style="2" bestFit="1" customWidth="1"/>
    <col min="9" max="9" width="7.375" style="2" bestFit="1" customWidth="1"/>
    <col min="10" max="10" width="13.375" style="2" bestFit="1" customWidth="1"/>
    <col min="11" max="11" width="12.375" style="2" bestFit="1" customWidth="1"/>
    <col min="12" max="12" width="8" style="2" bestFit="1" customWidth="1"/>
    <col min="13" max="13" width="7.875" style="2" bestFit="1" customWidth="1"/>
    <col min="14" max="14" width="13.375" style="2" bestFit="1" customWidth="1"/>
    <col min="15" max="15" width="11.25" style="2" customWidth="1"/>
    <col min="16" max="17" width="7.875" style="2" bestFit="1" customWidth="1"/>
    <col min="18" max="18" width="13.375" style="2" bestFit="1" customWidth="1"/>
    <col min="19" max="16384" width="8.875" style="3"/>
  </cols>
  <sheetData>
    <row r="1" spans="1:23" ht="27" customHeight="1" x14ac:dyDescent="0.55000000000000004">
      <c r="A1" s="1" t="s">
        <v>0</v>
      </c>
    </row>
    <row r="2" spans="1:23" ht="27" customHeight="1" x14ac:dyDescent="0.55000000000000004">
      <c r="A2" s="4" t="s">
        <v>1</v>
      </c>
    </row>
    <row r="3" spans="1:23" ht="27" customHeight="1" x14ac:dyDescent="0.55000000000000004">
      <c r="A3" s="5" t="s">
        <v>2</v>
      </c>
      <c r="B3" s="5"/>
      <c r="C3" s="5"/>
      <c r="D3" s="5"/>
      <c r="E3" s="5"/>
      <c r="F3" s="5"/>
      <c r="G3" s="5"/>
      <c r="H3" s="5"/>
    </row>
    <row r="4" spans="1:23" ht="24.95" customHeight="1" x14ac:dyDescent="0.55000000000000004">
      <c r="A4" s="6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8"/>
      <c r="T4" s="8"/>
      <c r="U4" s="8"/>
      <c r="V4" s="8"/>
      <c r="W4" s="9"/>
    </row>
    <row r="5" spans="1:23" x14ac:dyDescent="0.55000000000000004">
      <c r="A5" s="146" t="s">
        <v>4</v>
      </c>
      <c r="B5" s="148" t="s">
        <v>5</v>
      </c>
      <c r="C5" s="143" t="s">
        <v>6</v>
      </c>
      <c r="D5" s="144"/>
      <c r="E5" s="145"/>
      <c r="F5" s="141" t="s">
        <v>7</v>
      </c>
      <c r="G5" s="143" t="s">
        <v>8</v>
      </c>
      <c r="H5" s="144"/>
      <c r="I5" s="145"/>
      <c r="J5" s="141" t="s">
        <v>9</v>
      </c>
      <c r="K5" s="143" t="s">
        <v>10</v>
      </c>
      <c r="L5" s="144"/>
      <c r="M5" s="145"/>
      <c r="N5" s="141" t="s">
        <v>11</v>
      </c>
      <c r="O5" s="143" t="s">
        <v>12</v>
      </c>
      <c r="P5" s="144"/>
      <c r="Q5" s="145"/>
      <c r="R5" s="141" t="s">
        <v>13</v>
      </c>
      <c r="S5" s="10"/>
    </row>
    <row r="6" spans="1:23" x14ac:dyDescent="0.55000000000000004">
      <c r="A6" s="147"/>
      <c r="B6" s="149"/>
      <c r="C6" s="11" t="s">
        <v>14</v>
      </c>
      <c r="D6" s="11" t="s">
        <v>15</v>
      </c>
      <c r="E6" s="11" t="s">
        <v>16</v>
      </c>
      <c r="F6" s="142"/>
      <c r="G6" s="11" t="s">
        <v>17</v>
      </c>
      <c r="H6" s="11" t="s">
        <v>18</v>
      </c>
      <c r="I6" s="11" t="s">
        <v>19</v>
      </c>
      <c r="J6" s="142"/>
      <c r="K6" s="11" t="s">
        <v>20</v>
      </c>
      <c r="L6" s="11" t="s">
        <v>21</v>
      </c>
      <c r="M6" s="11" t="s">
        <v>22</v>
      </c>
      <c r="N6" s="142"/>
      <c r="O6" s="11" t="s">
        <v>23</v>
      </c>
      <c r="P6" s="11" t="s">
        <v>24</v>
      </c>
      <c r="Q6" s="11" t="s">
        <v>25</v>
      </c>
      <c r="R6" s="142"/>
      <c r="S6" s="12"/>
    </row>
    <row r="7" spans="1:23" ht="19.5" customHeight="1" x14ac:dyDescent="0.55000000000000004">
      <c r="A7" s="13" t="s">
        <v>26</v>
      </c>
      <c r="B7" s="14">
        <f>SUM(B8+B25)</f>
        <v>44300</v>
      </c>
      <c r="C7" s="14">
        <f t="shared" ref="C7:R7" si="0">SUM(C8+C25)</f>
        <v>0</v>
      </c>
      <c r="D7" s="14">
        <f t="shared" si="0"/>
        <v>0</v>
      </c>
      <c r="E7" s="14">
        <f t="shared" si="0"/>
        <v>0</v>
      </c>
      <c r="F7" s="14">
        <f t="shared" si="0"/>
        <v>0</v>
      </c>
      <c r="G7" s="14">
        <f t="shared" si="0"/>
        <v>0</v>
      </c>
      <c r="H7" s="14">
        <f t="shared" si="0"/>
        <v>44300</v>
      </c>
      <c r="I7" s="14">
        <f t="shared" si="0"/>
        <v>0</v>
      </c>
      <c r="J7" s="14">
        <f t="shared" si="0"/>
        <v>44300</v>
      </c>
      <c r="K7" s="14">
        <f t="shared" si="0"/>
        <v>0</v>
      </c>
      <c r="L7" s="14">
        <f t="shared" si="0"/>
        <v>0</v>
      </c>
      <c r="M7" s="14">
        <f t="shared" si="0"/>
        <v>0</v>
      </c>
      <c r="N7" s="14">
        <f t="shared" si="0"/>
        <v>0</v>
      </c>
      <c r="O7" s="14">
        <f t="shared" si="0"/>
        <v>0</v>
      </c>
      <c r="P7" s="14">
        <f t="shared" si="0"/>
        <v>0</v>
      </c>
      <c r="Q7" s="14">
        <f t="shared" si="0"/>
        <v>0</v>
      </c>
      <c r="R7" s="14">
        <f t="shared" si="0"/>
        <v>0</v>
      </c>
      <c r="S7" s="9"/>
    </row>
    <row r="8" spans="1:23" ht="19.5" customHeight="1" x14ac:dyDescent="0.55000000000000004">
      <c r="A8" s="15" t="s">
        <v>27</v>
      </c>
      <c r="B8" s="16">
        <f>SUM(B9)</f>
        <v>44300</v>
      </c>
      <c r="C8" s="16">
        <f t="shared" ref="C8:R8" si="1">SUM(C9)</f>
        <v>0</v>
      </c>
      <c r="D8" s="16">
        <f t="shared" si="1"/>
        <v>0</v>
      </c>
      <c r="E8" s="16">
        <f t="shared" si="1"/>
        <v>0</v>
      </c>
      <c r="F8" s="16">
        <f t="shared" si="1"/>
        <v>0</v>
      </c>
      <c r="G8" s="16">
        <f t="shared" si="1"/>
        <v>0</v>
      </c>
      <c r="H8" s="16">
        <f t="shared" si="1"/>
        <v>44300</v>
      </c>
      <c r="I8" s="16">
        <f t="shared" si="1"/>
        <v>0</v>
      </c>
      <c r="J8" s="16">
        <f t="shared" si="1"/>
        <v>44300</v>
      </c>
      <c r="K8" s="16">
        <f t="shared" si="1"/>
        <v>0</v>
      </c>
      <c r="L8" s="16">
        <f t="shared" si="1"/>
        <v>0</v>
      </c>
      <c r="M8" s="16">
        <f t="shared" si="1"/>
        <v>0</v>
      </c>
      <c r="N8" s="16">
        <f t="shared" si="1"/>
        <v>0</v>
      </c>
      <c r="O8" s="16">
        <f t="shared" si="1"/>
        <v>0</v>
      </c>
      <c r="P8" s="16">
        <f t="shared" si="1"/>
        <v>0</v>
      </c>
      <c r="Q8" s="16">
        <f t="shared" si="1"/>
        <v>0</v>
      </c>
      <c r="R8" s="16">
        <f t="shared" si="1"/>
        <v>0</v>
      </c>
      <c r="S8" s="9"/>
    </row>
    <row r="9" spans="1:23" ht="19.5" customHeight="1" x14ac:dyDescent="0.55000000000000004">
      <c r="A9" s="17" t="s">
        <v>28</v>
      </c>
      <c r="B9" s="18">
        <f t="shared" ref="B9:R9" si="2">SUM(B10+B12+B18)</f>
        <v>44300</v>
      </c>
      <c r="C9" s="18">
        <f t="shared" si="2"/>
        <v>0</v>
      </c>
      <c r="D9" s="18">
        <f t="shared" si="2"/>
        <v>0</v>
      </c>
      <c r="E9" s="18">
        <f t="shared" si="2"/>
        <v>0</v>
      </c>
      <c r="F9" s="18">
        <f t="shared" si="2"/>
        <v>0</v>
      </c>
      <c r="G9" s="18">
        <f t="shared" si="2"/>
        <v>0</v>
      </c>
      <c r="H9" s="18">
        <f t="shared" si="2"/>
        <v>44300</v>
      </c>
      <c r="I9" s="18">
        <f t="shared" si="2"/>
        <v>0</v>
      </c>
      <c r="J9" s="18">
        <f t="shared" si="2"/>
        <v>44300</v>
      </c>
      <c r="K9" s="18">
        <f t="shared" si="2"/>
        <v>0</v>
      </c>
      <c r="L9" s="18">
        <f t="shared" si="2"/>
        <v>0</v>
      </c>
      <c r="M9" s="18">
        <f t="shared" si="2"/>
        <v>0</v>
      </c>
      <c r="N9" s="18">
        <f t="shared" si="2"/>
        <v>0</v>
      </c>
      <c r="O9" s="18">
        <f t="shared" si="2"/>
        <v>0</v>
      </c>
      <c r="P9" s="18">
        <f t="shared" si="2"/>
        <v>0</v>
      </c>
      <c r="Q9" s="18">
        <f t="shared" si="2"/>
        <v>0</v>
      </c>
      <c r="R9" s="18">
        <f t="shared" si="2"/>
        <v>0</v>
      </c>
      <c r="S9" s="9"/>
    </row>
    <row r="10" spans="1:23" ht="19.5" customHeight="1" x14ac:dyDescent="0.55000000000000004">
      <c r="A10" s="19" t="s">
        <v>29</v>
      </c>
      <c r="B10" s="18">
        <f t="shared" ref="B10:R10" si="3">SUM(B11:B11)</f>
        <v>0</v>
      </c>
      <c r="C10" s="18">
        <f t="shared" si="3"/>
        <v>0</v>
      </c>
      <c r="D10" s="18">
        <f t="shared" si="3"/>
        <v>0</v>
      </c>
      <c r="E10" s="18">
        <f t="shared" si="3"/>
        <v>0</v>
      </c>
      <c r="F10" s="18">
        <f t="shared" si="3"/>
        <v>0</v>
      </c>
      <c r="G10" s="18">
        <f t="shared" si="3"/>
        <v>0</v>
      </c>
      <c r="H10" s="18">
        <f t="shared" si="3"/>
        <v>0</v>
      </c>
      <c r="I10" s="18">
        <f t="shared" si="3"/>
        <v>0</v>
      </c>
      <c r="J10" s="18">
        <f t="shared" si="3"/>
        <v>0</v>
      </c>
      <c r="K10" s="18">
        <f t="shared" si="3"/>
        <v>0</v>
      </c>
      <c r="L10" s="18">
        <f t="shared" si="3"/>
        <v>0</v>
      </c>
      <c r="M10" s="18">
        <f t="shared" si="3"/>
        <v>0</v>
      </c>
      <c r="N10" s="18">
        <f t="shared" si="3"/>
        <v>0</v>
      </c>
      <c r="O10" s="18">
        <f t="shared" si="3"/>
        <v>0</v>
      </c>
      <c r="P10" s="18">
        <f t="shared" si="3"/>
        <v>0</v>
      </c>
      <c r="Q10" s="18">
        <f t="shared" si="3"/>
        <v>0</v>
      </c>
      <c r="R10" s="18">
        <f t="shared" si="3"/>
        <v>0</v>
      </c>
      <c r="S10" s="9"/>
    </row>
    <row r="11" spans="1:23" ht="19.5" customHeight="1" x14ac:dyDescent="0.55000000000000004">
      <c r="A11" s="17" t="s">
        <v>30</v>
      </c>
      <c r="B11" s="18">
        <f>SUM(F11+J11+N11+R11)</f>
        <v>0</v>
      </c>
      <c r="C11" s="20"/>
      <c r="D11" s="20"/>
      <c r="E11" s="20"/>
      <c r="F11" s="18">
        <f>SUM(C11:E11)</f>
        <v>0</v>
      </c>
      <c r="G11" s="20"/>
      <c r="H11" s="20"/>
      <c r="I11" s="20"/>
      <c r="J11" s="18">
        <f>SUM(G11:I11)</f>
        <v>0</v>
      </c>
      <c r="K11" s="20"/>
      <c r="L11" s="20"/>
      <c r="M11" s="20"/>
      <c r="N11" s="18">
        <f>SUM(K11:M11)</f>
        <v>0</v>
      </c>
      <c r="O11" s="20"/>
      <c r="P11" s="20"/>
      <c r="Q11" s="20"/>
      <c r="R11" s="18">
        <f>SUM(O11:Q11)</f>
        <v>0</v>
      </c>
      <c r="S11" s="9"/>
    </row>
    <row r="12" spans="1:23" ht="19.5" customHeight="1" x14ac:dyDescent="0.55000000000000004">
      <c r="A12" s="19" t="s">
        <v>31</v>
      </c>
      <c r="B12" s="18">
        <f>SUM(B13:B17)</f>
        <v>19300</v>
      </c>
      <c r="C12" s="18">
        <f t="shared" ref="C12:R12" si="4">SUM(C13:C17)</f>
        <v>0</v>
      </c>
      <c r="D12" s="18">
        <f t="shared" si="4"/>
        <v>0</v>
      </c>
      <c r="E12" s="18">
        <f t="shared" si="4"/>
        <v>0</v>
      </c>
      <c r="F12" s="18">
        <f t="shared" si="4"/>
        <v>0</v>
      </c>
      <c r="G12" s="18">
        <f t="shared" si="4"/>
        <v>0</v>
      </c>
      <c r="H12" s="18">
        <f t="shared" si="4"/>
        <v>19300</v>
      </c>
      <c r="I12" s="18">
        <f t="shared" si="4"/>
        <v>0</v>
      </c>
      <c r="J12" s="18">
        <f t="shared" si="4"/>
        <v>19300</v>
      </c>
      <c r="K12" s="18">
        <f t="shared" si="4"/>
        <v>0</v>
      </c>
      <c r="L12" s="18">
        <f t="shared" si="4"/>
        <v>0</v>
      </c>
      <c r="M12" s="18">
        <f t="shared" si="4"/>
        <v>0</v>
      </c>
      <c r="N12" s="18">
        <f t="shared" si="4"/>
        <v>0</v>
      </c>
      <c r="O12" s="18">
        <f t="shared" si="4"/>
        <v>0</v>
      </c>
      <c r="P12" s="18">
        <f t="shared" si="4"/>
        <v>0</v>
      </c>
      <c r="Q12" s="18">
        <f t="shared" si="4"/>
        <v>0</v>
      </c>
      <c r="R12" s="18">
        <f t="shared" si="4"/>
        <v>0</v>
      </c>
      <c r="S12" s="9"/>
    </row>
    <row r="13" spans="1:23" ht="19.5" customHeight="1" x14ac:dyDescent="0.55000000000000004">
      <c r="A13" s="17" t="s">
        <v>32</v>
      </c>
      <c r="B13" s="18">
        <f>SUM(F13+J13+N13+R13)</f>
        <v>19300</v>
      </c>
      <c r="C13" s="20"/>
      <c r="D13" s="20"/>
      <c r="E13" s="20"/>
      <c r="F13" s="18">
        <f>SUM(C13:E13)</f>
        <v>0</v>
      </c>
      <c r="G13" s="20"/>
      <c r="H13" s="20">
        <v>19300</v>
      </c>
      <c r="I13" s="20"/>
      <c r="J13" s="18">
        <f>SUM(G13:I13)</f>
        <v>19300</v>
      </c>
      <c r="K13" s="20"/>
      <c r="L13" s="20"/>
      <c r="M13" s="20"/>
      <c r="N13" s="18">
        <f>SUM(K13:M13)</f>
        <v>0</v>
      </c>
      <c r="O13" s="20"/>
      <c r="P13" s="20"/>
      <c r="Q13" s="20"/>
      <c r="R13" s="18">
        <f>SUM(O13:Q13)</f>
        <v>0</v>
      </c>
      <c r="S13" s="9"/>
    </row>
    <row r="14" spans="1:23" ht="19.5" customHeight="1" x14ac:dyDescent="0.55000000000000004">
      <c r="A14" s="17" t="s">
        <v>33</v>
      </c>
      <c r="B14" s="18">
        <f>SUM(F14+J14+N14+R14)</f>
        <v>0</v>
      </c>
      <c r="C14" s="20"/>
      <c r="D14" s="20"/>
      <c r="E14" s="20"/>
      <c r="F14" s="18">
        <f>SUM(C14:E14)</f>
        <v>0</v>
      </c>
      <c r="G14" s="20"/>
      <c r="H14" s="20"/>
      <c r="I14" s="20"/>
      <c r="J14" s="18">
        <f>SUM(G14:I14)</f>
        <v>0</v>
      </c>
      <c r="K14" s="20"/>
      <c r="L14" s="20"/>
      <c r="M14" s="20"/>
      <c r="N14" s="18">
        <f>SUM(K14:M14)</f>
        <v>0</v>
      </c>
      <c r="O14" s="20"/>
      <c r="P14" s="20"/>
      <c r="Q14" s="20"/>
      <c r="R14" s="18">
        <f>SUM(O14:Q14)</f>
        <v>0</v>
      </c>
      <c r="S14" s="9"/>
    </row>
    <row r="15" spans="1:23" ht="19.5" customHeight="1" x14ac:dyDescent="0.55000000000000004">
      <c r="A15" s="17" t="s">
        <v>34</v>
      </c>
      <c r="B15" s="18">
        <f>SUM(F15+J15+N15+R15)</f>
        <v>0</v>
      </c>
      <c r="C15" s="20"/>
      <c r="D15" s="20"/>
      <c r="E15" s="20"/>
      <c r="F15" s="18">
        <f>SUM(C15:E15)</f>
        <v>0</v>
      </c>
      <c r="G15" s="20"/>
      <c r="H15" s="20"/>
      <c r="I15" s="20"/>
      <c r="J15" s="18">
        <f>SUM(G15:I15)</f>
        <v>0</v>
      </c>
      <c r="K15" s="20"/>
      <c r="L15" s="20"/>
      <c r="M15" s="20"/>
      <c r="N15" s="18">
        <f>SUM(K15:M15)</f>
        <v>0</v>
      </c>
      <c r="O15" s="20"/>
      <c r="P15" s="20"/>
      <c r="Q15" s="20"/>
      <c r="R15" s="18">
        <f>SUM(O15:Q15)</f>
        <v>0</v>
      </c>
      <c r="S15" s="9"/>
    </row>
    <row r="16" spans="1:23" ht="19.5" customHeight="1" x14ac:dyDescent="0.55000000000000004">
      <c r="A16" s="17" t="s">
        <v>35</v>
      </c>
      <c r="B16" s="18">
        <f>SUM(F16+J16+N16+R16)</f>
        <v>0</v>
      </c>
      <c r="C16" s="20"/>
      <c r="D16" s="20"/>
      <c r="E16" s="20"/>
      <c r="F16" s="18">
        <f>SUM(C16:E16)</f>
        <v>0</v>
      </c>
      <c r="G16" s="20"/>
      <c r="H16" s="20"/>
      <c r="I16" s="20"/>
      <c r="J16" s="18">
        <f>SUM(G16:I16)</f>
        <v>0</v>
      </c>
      <c r="K16" s="20"/>
      <c r="L16" s="20"/>
      <c r="M16" s="20"/>
      <c r="N16" s="18">
        <f>SUM(K16:M16)</f>
        <v>0</v>
      </c>
      <c r="O16" s="20"/>
      <c r="P16" s="20"/>
      <c r="Q16" s="20"/>
      <c r="R16" s="18">
        <f>SUM(O16:Q16)</f>
        <v>0</v>
      </c>
      <c r="S16" s="9"/>
    </row>
    <row r="17" spans="1:23" ht="19.5" customHeight="1" x14ac:dyDescent="0.55000000000000004">
      <c r="A17" s="17" t="s">
        <v>36</v>
      </c>
      <c r="B17" s="18">
        <f>SUM(F17+J17+N17+R17)</f>
        <v>0</v>
      </c>
      <c r="C17" s="20"/>
      <c r="D17" s="20"/>
      <c r="E17" s="20"/>
      <c r="F17" s="18">
        <f>SUM(C17:E17)</f>
        <v>0</v>
      </c>
      <c r="G17" s="20"/>
      <c r="H17" s="20"/>
      <c r="I17" s="20"/>
      <c r="J17" s="18">
        <f>SUM(G17:I17)</f>
        <v>0</v>
      </c>
      <c r="K17" s="20"/>
      <c r="L17" s="20"/>
      <c r="M17" s="20"/>
      <c r="N17" s="18">
        <f>SUM(K17:M17)</f>
        <v>0</v>
      </c>
      <c r="O17" s="20"/>
      <c r="P17" s="20"/>
      <c r="Q17" s="20"/>
      <c r="R17" s="18">
        <f>SUM(O17:Q17)</f>
        <v>0</v>
      </c>
      <c r="S17" s="9"/>
    </row>
    <row r="18" spans="1:23" ht="19.5" customHeight="1" x14ac:dyDescent="0.55000000000000004">
      <c r="A18" s="19" t="s">
        <v>37</v>
      </c>
      <c r="B18" s="18">
        <f t="shared" ref="B18:R18" si="5">SUM(B19:B24)</f>
        <v>25000</v>
      </c>
      <c r="C18" s="18">
        <f t="shared" si="5"/>
        <v>0</v>
      </c>
      <c r="D18" s="18">
        <f t="shared" si="5"/>
        <v>0</v>
      </c>
      <c r="E18" s="18">
        <f>SUM(E19:E24)</f>
        <v>0</v>
      </c>
      <c r="F18" s="18">
        <f t="shared" si="5"/>
        <v>0</v>
      </c>
      <c r="G18" s="18">
        <f t="shared" si="5"/>
        <v>0</v>
      </c>
      <c r="H18" s="18">
        <f t="shared" si="5"/>
        <v>25000</v>
      </c>
      <c r="I18" s="18">
        <f t="shared" si="5"/>
        <v>0</v>
      </c>
      <c r="J18" s="18">
        <f t="shared" si="5"/>
        <v>25000</v>
      </c>
      <c r="K18" s="18">
        <f t="shared" si="5"/>
        <v>0</v>
      </c>
      <c r="L18" s="18">
        <f t="shared" si="5"/>
        <v>0</v>
      </c>
      <c r="M18" s="18">
        <f t="shared" si="5"/>
        <v>0</v>
      </c>
      <c r="N18" s="18">
        <f t="shared" si="5"/>
        <v>0</v>
      </c>
      <c r="O18" s="18">
        <f t="shared" si="5"/>
        <v>0</v>
      </c>
      <c r="P18" s="18">
        <f t="shared" si="5"/>
        <v>0</v>
      </c>
      <c r="Q18" s="18">
        <f t="shared" si="5"/>
        <v>0</v>
      </c>
      <c r="R18" s="18">
        <f t="shared" si="5"/>
        <v>0</v>
      </c>
      <c r="S18" s="9"/>
    </row>
    <row r="19" spans="1:23" ht="19.5" customHeight="1" x14ac:dyDescent="0.55000000000000004">
      <c r="A19" s="17" t="s">
        <v>38</v>
      </c>
      <c r="B19" s="18">
        <f t="shared" ref="B19:B24" si="6">SUM(F19+J19+N19+R19)</f>
        <v>5000</v>
      </c>
      <c r="C19" s="20"/>
      <c r="D19" s="20"/>
      <c r="E19" s="20"/>
      <c r="F19" s="18">
        <f t="shared" ref="F19:F24" si="7">SUM(C19:E19)</f>
        <v>0</v>
      </c>
      <c r="G19" s="20"/>
      <c r="H19" s="20">
        <v>5000</v>
      </c>
      <c r="I19" s="20"/>
      <c r="J19" s="18">
        <f t="shared" ref="J19:J24" si="8">SUM(G19:I19)</f>
        <v>5000</v>
      </c>
      <c r="K19" s="20"/>
      <c r="L19" s="20"/>
      <c r="M19" s="20"/>
      <c r="N19" s="18">
        <f t="shared" ref="N19:N24" si="9">SUM(K19:M19)</f>
        <v>0</v>
      </c>
      <c r="O19" s="20"/>
      <c r="P19" s="20"/>
      <c r="Q19" s="20"/>
      <c r="R19" s="18">
        <f t="shared" ref="R19:R24" si="10">SUM(O19:Q19)</f>
        <v>0</v>
      </c>
      <c r="S19" s="9"/>
    </row>
    <row r="20" spans="1:23" ht="19.5" customHeight="1" x14ac:dyDescent="0.55000000000000004">
      <c r="A20" s="17" t="s">
        <v>39</v>
      </c>
      <c r="B20" s="18">
        <f t="shared" si="6"/>
        <v>7500</v>
      </c>
      <c r="C20" s="20"/>
      <c r="D20" s="20"/>
      <c r="E20" s="20"/>
      <c r="F20" s="18">
        <f t="shared" si="7"/>
        <v>0</v>
      </c>
      <c r="G20" s="20"/>
      <c r="H20" s="20">
        <v>7500</v>
      </c>
      <c r="I20" s="20"/>
      <c r="J20" s="18">
        <f t="shared" si="8"/>
        <v>7500</v>
      </c>
      <c r="K20" s="20"/>
      <c r="L20" s="20"/>
      <c r="M20" s="20"/>
      <c r="N20" s="18">
        <f t="shared" si="9"/>
        <v>0</v>
      </c>
      <c r="O20" s="20"/>
      <c r="P20" s="20"/>
      <c r="Q20" s="20"/>
      <c r="R20" s="18">
        <f t="shared" si="10"/>
        <v>0</v>
      </c>
      <c r="S20" s="9"/>
    </row>
    <row r="21" spans="1:23" ht="19.5" customHeight="1" x14ac:dyDescent="0.55000000000000004">
      <c r="A21" s="17" t="s">
        <v>40</v>
      </c>
      <c r="B21" s="18">
        <f t="shared" si="6"/>
        <v>0</v>
      </c>
      <c r="C21" s="20"/>
      <c r="D21" s="20"/>
      <c r="E21" s="20"/>
      <c r="F21" s="18">
        <f t="shared" si="7"/>
        <v>0</v>
      </c>
      <c r="G21" s="20"/>
      <c r="H21" s="20"/>
      <c r="I21" s="20"/>
      <c r="J21" s="18">
        <f t="shared" si="8"/>
        <v>0</v>
      </c>
      <c r="K21" s="20"/>
      <c r="L21" s="20"/>
      <c r="M21" s="20"/>
      <c r="N21" s="18">
        <f t="shared" si="9"/>
        <v>0</v>
      </c>
      <c r="O21" s="20"/>
      <c r="P21" s="20"/>
      <c r="Q21" s="20"/>
      <c r="R21" s="18">
        <f t="shared" si="10"/>
        <v>0</v>
      </c>
      <c r="S21" s="9"/>
    </row>
    <row r="22" spans="1:23" ht="19.5" customHeight="1" x14ac:dyDescent="0.55000000000000004">
      <c r="A22" s="17" t="s">
        <v>41</v>
      </c>
      <c r="B22" s="18">
        <f t="shared" si="6"/>
        <v>7500</v>
      </c>
      <c r="C22" s="20"/>
      <c r="D22" s="20"/>
      <c r="E22" s="20"/>
      <c r="F22" s="18">
        <f t="shared" si="7"/>
        <v>0</v>
      </c>
      <c r="G22" s="20"/>
      <c r="H22" s="20">
        <v>7500</v>
      </c>
      <c r="I22" s="20"/>
      <c r="J22" s="18">
        <f t="shared" si="8"/>
        <v>7500</v>
      </c>
      <c r="K22" s="20"/>
      <c r="L22" s="20"/>
      <c r="M22" s="20"/>
      <c r="N22" s="18">
        <f t="shared" si="9"/>
        <v>0</v>
      </c>
      <c r="O22" s="20"/>
      <c r="P22" s="20"/>
      <c r="Q22" s="20"/>
      <c r="R22" s="18">
        <f t="shared" si="10"/>
        <v>0</v>
      </c>
      <c r="S22" s="9"/>
    </row>
    <row r="23" spans="1:23" ht="19.5" customHeight="1" x14ac:dyDescent="0.55000000000000004">
      <c r="A23" s="17" t="s">
        <v>42</v>
      </c>
      <c r="B23" s="18">
        <f t="shared" si="6"/>
        <v>5000</v>
      </c>
      <c r="C23" s="20"/>
      <c r="D23" s="20"/>
      <c r="E23" s="20"/>
      <c r="F23" s="18">
        <f t="shared" si="7"/>
        <v>0</v>
      </c>
      <c r="G23" s="20"/>
      <c r="H23" s="20">
        <v>5000</v>
      </c>
      <c r="I23" s="20"/>
      <c r="J23" s="18">
        <f t="shared" si="8"/>
        <v>5000</v>
      </c>
      <c r="K23" s="20"/>
      <c r="L23" s="20"/>
      <c r="M23" s="20"/>
      <c r="N23" s="18">
        <f t="shared" si="9"/>
        <v>0</v>
      </c>
      <c r="O23" s="20"/>
      <c r="P23" s="20"/>
      <c r="Q23" s="20"/>
      <c r="R23" s="18">
        <f t="shared" si="10"/>
        <v>0</v>
      </c>
      <c r="S23" s="9"/>
    </row>
    <row r="24" spans="1:23" ht="19.5" customHeight="1" x14ac:dyDescent="0.55000000000000004">
      <c r="A24" s="17" t="s">
        <v>43</v>
      </c>
      <c r="B24" s="18">
        <f t="shared" si="6"/>
        <v>0</v>
      </c>
      <c r="C24" s="20"/>
      <c r="D24" s="20"/>
      <c r="E24" s="20"/>
      <c r="F24" s="18">
        <f t="shared" si="7"/>
        <v>0</v>
      </c>
      <c r="G24" s="20"/>
      <c r="H24" s="20"/>
      <c r="I24" s="20"/>
      <c r="J24" s="18">
        <f t="shared" si="8"/>
        <v>0</v>
      </c>
      <c r="K24" s="20"/>
      <c r="L24" s="20"/>
      <c r="M24" s="20"/>
      <c r="N24" s="18">
        <f t="shared" si="9"/>
        <v>0</v>
      </c>
      <c r="O24" s="20"/>
      <c r="P24" s="20"/>
      <c r="Q24" s="20"/>
      <c r="R24" s="18">
        <f t="shared" si="10"/>
        <v>0</v>
      </c>
      <c r="S24" s="9"/>
    </row>
    <row r="25" spans="1:23" ht="19.5" customHeight="1" x14ac:dyDescent="0.55000000000000004">
      <c r="A25" s="21" t="s">
        <v>44</v>
      </c>
      <c r="B25" s="16">
        <f t="shared" ref="B25:R25" si="11">SUM(B26:B26)</f>
        <v>0</v>
      </c>
      <c r="C25" s="16">
        <f t="shared" si="11"/>
        <v>0</v>
      </c>
      <c r="D25" s="16">
        <f t="shared" si="11"/>
        <v>0</v>
      </c>
      <c r="E25" s="16">
        <f t="shared" si="11"/>
        <v>0</v>
      </c>
      <c r="F25" s="16">
        <f t="shared" si="11"/>
        <v>0</v>
      </c>
      <c r="G25" s="16">
        <f t="shared" si="11"/>
        <v>0</v>
      </c>
      <c r="H25" s="16">
        <f t="shared" si="11"/>
        <v>0</v>
      </c>
      <c r="I25" s="16">
        <f t="shared" si="11"/>
        <v>0</v>
      </c>
      <c r="J25" s="16">
        <f t="shared" si="11"/>
        <v>0</v>
      </c>
      <c r="K25" s="16">
        <f t="shared" si="11"/>
        <v>0</v>
      </c>
      <c r="L25" s="16">
        <f t="shared" si="11"/>
        <v>0</v>
      </c>
      <c r="M25" s="16">
        <f t="shared" si="11"/>
        <v>0</v>
      </c>
      <c r="N25" s="16">
        <f t="shared" si="11"/>
        <v>0</v>
      </c>
      <c r="O25" s="16">
        <f t="shared" si="11"/>
        <v>0</v>
      </c>
      <c r="P25" s="16">
        <f t="shared" si="11"/>
        <v>0</v>
      </c>
      <c r="Q25" s="16">
        <f t="shared" si="11"/>
        <v>0</v>
      </c>
      <c r="R25" s="16">
        <f t="shared" si="11"/>
        <v>0</v>
      </c>
    </row>
    <row r="26" spans="1:23" ht="19.5" customHeight="1" x14ac:dyDescent="0.55000000000000004">
      <c r="A26" s="22" t="s">
        <v>45</v>
      </c>
      <c r="B26" s="23">
        <f>SUM(F26+J26+N26+R26)</f>
        <v>0</v>
      </c>
      <c r="C26" s="24"/>
      <c r="D26" s="24"/>
      <c r="E26" s="24"/>
      <c r="F26" s="23">
        <f>SUM(C26:E26)</f>
        <v>0</v>
      </c>
      <c r="G26" s="24"/>
      <c r="H26" s="24"/>
      <c r="I26" s="24"/>
      <c r="J26" s="23">
        <f>SUM(G26:I26)</f>
        <v>0</v>
      </c>
      <c r="K26" s="24"/>
      <c r="L26" s="24"/>
      <c r="M26" s="24"/>
      <c r="N26" s="23">
        <f>SUM(K26:M26)</f>
        <v>0</v>
      </c>
      <c r="O26" s="24"/>
      <c r="P26" s="24"/>
      <c r="Q26" s="24"/>
      <c r="R26" s="23">
        <f>SUM(O26:Q26)</f>
        <v>0</v>
      </c>
    </row>
    <row r="27" spans="1:23" ht="24.95" customHeight="1" x14ac:dyDescent="0.55000000000000004">
      <c r="A27" s="6" t="s">
        <v>46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8"/>
      <c r="T27" s="8"/>
      <c r="U27" s="8"/>
      <c r="V27" s="8"/>
      <c r="W27" s="9"/>
    </row>
    <row r="28" spans="1:23" x14ac:dyDescent="0.55000000000000004">
      <c r="A28" s="146" t="s">
        <v>4</v>
      </c>
      <c r="B28" s="148" t="s">
        <v>5</v>
      </c>
      <c r="C28" s="143" t="s">
        <v>6</v>
      </c>
      <c r="D28" s="144"/>
      <c r="E28" s="145"/>
      <c r="F28" s="141" t="s">
        <v>7</v>
      </c>
      <c r="G28" s="143" t="s">
        <v>8</v>
      </c>
      <c r="H28" s="144"/>
      <c r="I28" s="145"/>
      <c r="J28" s="141" t="s">
        <v>9</v>
      </c>
      <c r="K28" s="143" t="s">
        <v>10</v>
      </c>
      <c r="L28" s="144"/>
      <c r="M28" s="145"/>
      <c r="N28" s="141" t="s">
        <v>11</v>
      </c>
      <c r="O28" s="143" t="s">
        <v>12</v>
      </c>
      <c r="P28" s="144"/>
      <c r="Q28" s="145"/>
      <c r="R28" s="141" t="s">
        <v>13</v>
      </c>
      <c r="S28" s="10"/>
    </row>
    <row r="29" spans="1:23" x14ac:dyDescent="0.55000000000000004">
      <c r="A29" s="147"/>
      <c r="B29" s="149"/>
      <c r="C29" s="11" t="s">
        <v>14</v>
      </c>
      <c r="D29" s="11" t="s">
        <v>15</v>
      </c>
      <c r="E29" s="11" t="s">
        <v>16</v>
      </c>
      <c r="F29" s="142"/>
      <c r="G29" s="11" t="s">
        <v>17</v>
      </c>
      <c r="H29" s="11" t="s">
        <v>18</v>
      </c>
      <c r="I29" s="11" t="s">
        <v>19</v>
      </c>
      <c r="J29" s="142"/>
      <c r="K29" s="11" t="s">
        <v>20</v>
      </c>
      <c r="L29" s="11" t="s">
        <v>21</v>
      </c>
      <c r="M29" s="11" t="s">
        <v>22</v>
      </c>
      <c r="N29" s="142"/>
      <c r="O29" s="11" t="s">
        <v>23</v>
      </c>
      <c r="P29" s="11" t="s">
        <v>24</v>
      </c>
      <c r="Q29" s="11" t="s">
        <v>25</v>
      </c>
      <c r="R29" s="142"/>
      <c r="S29" s="12"/>
    </row>
    <row r="30" spans="1:23" ht="19.5" customHeight="1" x14ac:dyDescent="0.55000000000000004">
      <c r="A30" s="13" t="s">
        <v>26</v>
      </c>
      <c r="B30" s="14">
        <f>SUM(B31+B48)</f>
        <v>415900</v>
      </c>
      <c r="C30" s="14">
        <f t="shared" ref="C30:R30" si="12">SUM(C31+C48)</f>
        <v>0</v>
      </c>
      <c r="D30" s="14">
        <f t="shared" si="12"/>
        <v>0</v>
      </c>
      <c r="E30" s="14">
        <f t="shared" si="12"/>
        <v>0</v>
      </c>
      <c r="F30" s="14">
        <f t="shared" si="12"/>
        <v>0</v>
      </c>
      <c r="G30" s="14">
        <f t="shared" si="12"/>
        <v>0</v>
      </c>
      <c r="H30" s="14">
        <f t="shared" si="12"/>
        <v>242100</v>
      </c>
      <c r="I30" s="14">
        <f t="shared" si="12"/>
        <v>0</v>
      </c>
      <c r="J30" s="14">
        <f t="shared" si="12"/>
        <v>242100</v>
      </c>
      <c r="K30" s="14">
        <f t="shared" si="12"/>
        <v>126100</v>
      </c>
      <c r="L30" s="14">
        <f t="shared" si="12"/>
        <v>0</v>
      </c>
      <c r="M30" s="14">
        <f t="shared" si="12"/>
        <v>0</v>
      </c>
      <c r="N30" s="14">
        <f t="shared" si="12"/>
        <v>126100</v>
      </c>
      <c r="O30" s="14">
        <f t="shared" si="12"/>
        <v>47700</v>
      </c>
      <c r="P30" s="14">
        <f t="shared" si="12"/>
        <v>0</v>
      </c>
      <c r="Q30" s="14">
        <f t="shared" si="12"/>
        <v>0</v>
      </c>
      <c r="R30" s="14">
        <f t="shared" si="12"/>
        <v>47700</v>
      </c>
      <c r="S30" s="9"/>
    </row>
    <row r="31" spans="1:23" ht="19.5" customHeight="1" x14ac:dyDescent="0.55000000000000004">
      <c r="A31" s="15" t="s">
        <v>27</v>
      </c>
      <c r="B31" s="16">
        <f>SUM(B32)</f>
        <v>415900</v>
      </c>
      <c r="C31" s="16">
        <f t="shared" ref="C31:R31" si="13">SUM(C32)</f>
        <v>0</v>
      </c>
      <c r="D31" s="16">
        <f t="shared" si="13"/>
        <v>0</v>
      </c>
      <c r="E31" s="16">
        <f t="shared" si="13"/>
        <v>0</v>
      </c>
      <c r="F31" s="16">
        <f t="shared" si="13"/>
        <v>0</v>
      </c>
      <c r="G31" s="16">
        <f t="shared" si="13"/>
        <v>0</v>
      </c>
      <c r="H31" s="16">
        <f t="shared" si="13"/>
        <v>242100</v>
      </c>
      <c r="I31" s="16">
        <f t="shared" si="13"/>
        <v>0</v>
      </c>
      <c r="J31" s="16">
        <f t="shared" si="13"/>
        <v>242100</v>
      </c>
      <c r="K31" s="16">
        <f t="shared" si="13"/>
        <v>126100</v>
      </c>
      <c r="L31" s="16">
        <f t="shared" si="13"/>
        <v>0</v>
      </c>
      <c r="M31" s="16">
        <f t="shared" si="13"/>
        <v>0</v>
      </c>
      <c r="N31" s="16">
        <f t="shared" si="13"/>
        <v>126100</v>
      </c>
      <c r="O31" s="16">
        <f t="shared" si="13"/>
        <v>47700</v>
      </c>
      <c r="P31" s="16">
        <f t="shared" si="13"/>
        <v>0</v>
      </c>
      <c r="Q31" s="16">
        <f t="shared" si="13"/>
        <v>0</v>
      </c>
      <c r="R31" s="16">
        <f t="shared" si="13"/>
        <v>47700</v>
      </c>
      <c r="S31" s="9"/>
    </row>
    <row r="32" spans="1:23" ht="19.5" customHeight="1" x14ac:dyDescent="0.55000000000000004">
      <c r="A32" s="17" t="s">
        <v>28</v>
      </c>
      <c r="B32" s="18">
        <f t="shared" ref="B32:R32" si="14">SUM(B33+B35+B41)</f>
        <v>415900</v>
      </c>
      <c r="C32" s="18">
        <f t="shared" si="14"/>
        <v>0</v>
      </c>
      <c r="D32" s="18">
        <f t="shared" si="14"/>
        <v>0</v>
      </c>
      <c r="E32" s="18">
        <f t="shared" si="14"/>
        <v>0</v>
      </c>
      <c r="F32" s="18">
        <f t="shared" si="14"/>
        <v>0</v>
      </c>
      <c r="G32" s="18">
        <f t="shared" si="14"/>
        <v>0</v>
      </c>
      <c r="H32" s="18">
        <f t="shared" si="14"/>
        <v>242100</v>
      </c>
      <c r="I32" s="18">
        <f t="shared" si="14"/>
        <v>0</v>
      </c>
      <c r="J32" s="18">
        <f t="shared" si="14"/>
        <v>242100</v>
      </c>
      <c r="K32" s="18">
        <f t="shared" si="14"/>
        <v>126100</v>
      </c>
      <c r="L32" s="18">
        <f t="shared" si="14"/>
        <v>0</v>
      </c>
      <c r="M32" s="18">
        <f t="shared" si="14"/>
        <v>0</v>
      </c>
      <c r="N32" s="18">
        <f t="shared" si="14"/>
        <v>126100</v>
      </c>
      <c r="O32" s="18">
        <f t="shared" si="14"/>
        <v>47700</v>
      </c>
      <c r="P32" s="18">
        <f t="shared" si="14"/>
        <v>0</v>
      </c>
      <c r="Q32" s="18">
        <f t="shared" si="14"/>
        <v>0</v>
      </c>
      <c r="R32" s="18">
        <f t="shared" si="14"/>
        <v>47700</v>
      </c>
      <c r="S32" s="9"/>
    </row>
    <row r="33" spans="1:19" ht="19.5" customHeight="1" x14ac:dyDescent="0.55000000000000004">
      <c r="A33" s="19" t="s">
        <v>29</v>
      </c>
      <c r="B33" s="18">
        <f t="shared" ref="B33:R33" si="15">SUM(B34:B34)</f>
        <v>0</v>
      </c>
      <c r="C33" s="18">
        <f t="shared" si="15"/>
        <v>0</v>
      </c>
      <c r="D33" s="18">
        <f t="shared" si="15"/>
        <v>0</v>
      </c>
      <c r="E33" s="18">
        <f t="shared" si="15"/>
        <v>0</v>
      </c>
      <c r="F33" s="18">
        <f t="shared" si="15"/>
        <v>0</v>
      </c>
      <c r="G33" s="18">
        <f t="shared" si="15"/>
        <v>0</v>
      </c>
      <c r="H33" s="18">
        <f t="shared" si="15"/>
        <v>0</v>
      </c>
      <c r="I33" s="18">
        <f t="shared" si="15"/>
        <v>0</v>
      </c>
      <c r="J33" s="18">
        <f t="shared" si="15"/>
        <v>0</v>
      </c>
      <c r="K33" s="18">
        <f t="shared" si="15"/>
        <v>0</v>
      </c>
      <c r="L33" s="18">
        <f t="shared" si="15"/>
        <v>0</v>
      </c>
      <c r="M33" s="18">
        <f t="shared" si="15"/>
        <v>0</v>
      </c>
      <c r="N33" s="18">
        <f t="shared" si="15"/>
        <v>0</v>
      </c>
      <c r="O33" s="18">
        <f t="shared" si="15"/>
        <v>0</v>
      </c>
      <c r="P33" s="18">
        <f t="shared" si="15"/>
        <v>0</v>
      </c>
      <c r="Q33" s="18">
        <f t="shared" si="15"/>
        <v>0</v>
      </c>
      <c r="R33" s="18">
        <f t="shared" si="15"/>
        <v>0</v>
      </c>
      <c r="S33" s="9"/>
    </row>
    <row r="34" spans="1:19" ht="19.5" customHeight="1" x14ac:dyDescent="0.55000000000000004">
      <c r="A34" s="17" t="s">
        <v>30</v>
      </c>
      <c r="B34" s="18">
        <f>SUM(F34+J34+N34+R34)</f>
        <v>0</v>
      </c>
      <c r="C34" s="20"/>
      <c r="D34" s="20"/>
      <c r="E34" s="20"/>
      <c r="F34" s="18">
        <f>SUM(C34:E34)</f>
        <v>0</v>
      </c>
      <c r="G34" s="20"/>
      <c r="H34" s="20"/>
      <c r="I34" s="20"/>
      <c r="J34" s="18">
        <f>SUM(G34:I34)</f>
        <v>0</v>
      </c>
      <c r="K34" s="20"/>
      <c r="L34" s="20"/>
      <c r="M34" s="20"/>
      <c r="N34" s="18">
        <f>SUM(K34:M34)</f>
        <v>0</v>
      </c>
      <c r="O34" s="20"/>
      <c r="P34" s="20"/>
      <c r="Q34" s="20"/>
      <c r="R34" s="18">
        <f>SUM(O34:Q34)</f>
        <v>0</v>
      </c>
      <c r="S34" s="9"/>
    </row>
    <row r="35" spans="1:19" ht="19.5" customHeight="1" x14ac:dyDescent="0.55000000000000004">
      <c r="A35" s="19" t="s">
        <v>31</v>
      </c>
      <c r="B35" s="18">
        <f>SUM(B36:B40)</f>
        <v>204900</v>
      </c>
      <c r="C35" s="18">
        <f t="shared" ref="C35:R35" si="16">SUM(C36:C40)</f>
        <v>0</v>
      </c>
      <c r="D35" s="18">
        <f t="shared" si="16"/>
        <v>0</v>
      </c>
      <c r="E35" s="18">
        <f t="shared" si="16"/>
        <v>0</v>
      </c>
      <c r="F35" s="18">
        <f t="shared" si="16"/>
        <v>0</v>
      </c>
      <c r="G35" s="18">
        <f t="shared" si="16"/>
        <v>0</v>
      </c>
      <c r="H35" s="18">
        <f t="shared" si="16"/>
        <v>123000</v>
      </c>
      <c r="I35" s="18">
        <f t="shared" si="16"/>
        <v>0</v>
      </c>
      <c r="J35" s="18">
        <f t="shared" si="16"/>
        <v>123000</v>
      </c>
      <c r="K35" s="18">
        <f t="shared" si="16"/>
        <v>61500</v>
      </c>
      <c r="L35" s="18">
        <f t="shared" si="16"/>
        <v>0</v>
      </c>
      <c r="M35" s="18">
        <f t="shared" si="16"/>
        <v>0</v>
      </c>
      <c r="N35" s="18">
        <f t="shared" si="16"/>
        <v>61500</v>
      </c>
      <c r="O35" s="18">
        <f t="shared" si="16"/>
        <v>20400</v>
      </c>
      <c r="P35" s="18">
        <f t="shared" si="16"/>
        <v>0</v>
      </c>
      <c r="Q35" s="18">
        <f t="shared" si="16"/>
        <v>0</v>
      </c>
      <c r="R35" s="18">
        <f t="shared" si="16"/>
        <v>20400</v>
      </c>
      <c r="S35" s="9"/>
    </row>
    <row r="36" spans="1:19" ht="19.5" customHeight="1" x14ac:dyDescent="0.55000000000000004">
      <c r="A36" s="17" t="s">
        <v>32</v>
      </c>
      <c r="B36" s="18">
        <f>SUM(F36+J36+N36+R36)</f>
        <v>19300</v>
      </c>
      <c r="C36" s="20"/>
      <c r="D36" s="20"/>
      <c r="E36" s="20"/>
      <c r="F36" s="18">
        <f>SUM(C36:E36)</f>
        <v>0</v>
      </c>
      <c r="G36" s="20"/>
      <c r="H36" s="20">
        <v>11600</v>
      </c>
      <c r="I36" s="20"/>
      <c r="J36" s="18">
        <f>SUM(G36:I36)</f>
        <v>11600</v>
      </c>
      <c r="K36" s="20">
        <v>5800</v>
      </c>
      <c r="L36" s="20"/>
      <c r="M36" s="20"/>
      <c r="N36" s="18">
        <f>SUM(K36:M36)</f>
        <v>5800</v>
      </c>
      <c r="O36" s="20">
        <v>1900</v>
      </c>
      <c r="P36" s="20"/>
      <c r="Q36" s="20"/>
      <c r="R36" s="18">
        <f>SUM(O36:Q36)</f>
        <v>1900</v>
      </c>
      <c r="S36" s="9"/>
    </row>
    <row r="37" spans="1:19" ht="19.5" customHeight="1" x14ac:dyDescent="0.55000000000000004">
      <c r="A37" s="17" t="s">
        <v>33</v>
      </c>
      <c r="B37" s="18">
        <f>SUM(F37+J37+N37+R37)</f>
        <v>5600</v>
      </c>
      <c r="C37" s="20"/>
      <c r="D37" s="20"/>
      <c r="E37" s="20"/>
      <c r="F37" s="18">
        <f>SUM(C37:E37)</f>
        <v>0</v>
      </c>
      <c r="G37" s="20"/>
      <c r="H37" s="20">
        <v>3400</v>
      </c>
      <c r="I37" s="20"/>
      <c r="J37" s="18">
        <f>SUM(G37:I37)</f>
        <v>3400</v>
      </c>
      <c r="K37" s="20">
        <v>1700</v>
      </c>
      <c r="L37" s="20"/>
      <c r="M37" s="20"/>
      <c r="N37" s="18">
        <f>SUM(K37:M37)</f>
        <v>1700</v>
      </c>
      <c r="O37" s="20">
        <v>500</v>
      </c>
      <c r="P37" s="20"/>
      <c r="Q37" s="20"/>
      <c r="R37" s="18">
        <f>SUM(O37:Q37)</f>
        <v>500</v>
      </c>
      <c r="S37" s="9"/>
    </row>
    <row r="38" spans="1:19" ht="19.5" customHeight="1" x14ac:dyDescent="0.55000000000000004">
      <c r="A38" s="17" t="s">
        <v>34</v>
      </c>
      <c r="B38" s="18">
        <f>SUM(F38+J38+N38+R38)</f>
        <v>0</v>
      </c>
      <c r="C38" s="20"/>
      <c r="D38" s="20"/>
      <c r="E38" s="20"/>
      <c r="F38" s="18">
        <f>SUM(C38:E38)</f>
        <v>0</v>
      </c>
      <c r="G38" s="20"/>
      <c r="H38" s="20"/>
      <c r="I38" s="20"/>
      <c r="J38" s="18">
        <f>SUM(G38:I38)</f>
        <v>0</v>
      </c>
      <c r="K38" s="20"/>
      <c r="L38" s="20"/>
      <c r="M38" s="20"/>
      <c r="N38" s="18">
        <f>SUM(K38:M38)</f>
        <v>0</v>
      </c>
      <c r="O38" s="20"/>
      <c r="P38" s="20"/>
      <c r="Q38" s="20"/>
      <c r="R38" s="18">
        <f>SUM(O38:Q38)</f>
        <v>0</v>
      </c>
      <c r="S38" s="9"/>
    </row>
    <row r="39" spans="1:19" ht="19.5" customHeight="1" x14ac:dyDescent="0.55000000000000004">
      <c r="A39" s="17" t="s">
        <v>35</v>
      </c>
      <c r="B39" s="18">
        <f>SUM(F39+J39+N39+R39)</f>
        <v>180000</v>
      </c>
      <c r="C39" s="20"/>
      <c r="D39" s="20"/>
      <c r="E39" s="20"/>
      <c r="F39" s="18">
        <f>SUM(C39:E39)</f>
        <v>0</v>
      </c>
      <c r="G39" s="20"/>
      <c r="H39" s="20">
        <v>108000</v>
      </c>
      <c r="I39" s="20"/>
      <c r="J39" s="18">
        <f>SUM(G39:I39)</f>
        <v>108000</v>
      </c>
      <c r="K39" s="20">
        <v>54000</v>
      </c>
      <c r="L39" s="20"/>
      <c r="M39" s="20"/>
      <c r="N39" s="18">
        <f>SUM(K39:M39)</f>
        <v>54000</v>
      </c>
      <c r="O39" s="20">
        <v>18000</v>
      </c>
      <c r="P39" s="20"/>
      <c r="Q39" s="20"/>
      <c r="R39" s="18">
        <f>SUM(O39:Q39)</f>
        <v>18000</v>
      </c>
      <c r="S39" s="9"/>
    </row>
    <row r="40" spans="1:19" ht="19.5" customHeight="1" x14ac:dyDescent="0.55000000000000004">
      <c r="A40" s="17" t="s">
        <v>36</v>
      </c>
      <c r="B40" s="18">
        <f>SUM(F40+J40+N40+R40)</f>
        <v>0</v>
      </c>
      <c r="C40" s="20"/>
      <c r="D40" s="20"/>
      <c r="E40" s="20"/>
      <c r="F40" s="18">
        <f>SUM(C40:E40)</f>
        <v>0</v>
      </c>
      <c r="G40" s="20"/>
      <c r="H40" s="20"/>
      <c r="I40" s="20"/>
      <c r="J40" s="18">
        <f>SUM(G40:I40)</f>
        <v>0</v>
      </c>
      <c r="K40" s="20"/>
      <c r="L40" s="20"/>
      <c r="M40" s="20"/>
      <c r="N40" s="18">
        <f>SUM(K40:M40)</f>
        <v>0</v>
      </c>
      <c r="O40" s="20"/>
      <c r="P40" s="20"/>
      <c r="Q40" s="20"/>
      <c r="R40" s="18">
        <f>SUM(O40:Q40)</f>
        <v>0</v>
      </c>
      <c r="S40" s="9"/>
    </row>
    <row r="41" spans="1:19" ht="19.5" customHeight="1" x14ac:dyDescent="0.55000000000000004">
      <c r="A41" s="19" t="s">
        <v>37</v>
      </c>
      <c r="B41" s="18">
        <f t="shared" ref="B41:R41" si="17">SUM(B42:B47)</f>
        <v>211000</v>
      </c>
      <c r="C41" s="18">
        <f t="shared" si="17"/>
        <v>0</v>
      </c>
      <c r="D41" s="18">
        <f t="shared" si="17"/>
        <v>0</v>
      </c>
      <c r="E41" s="18">
        <f t="shared" si="17"/>
        <v>0</v>
      </c>
      <c r="F41" s="18">
        <f t="shared" si="17"/>
        <v>0</v>
      </c>
      <c r="G41" s="18">
        <f t="shared" si="17"/>
        <v>0</v>
      </c>
      <c r="H41" s="18">
        <f t="shared" si="17"/>
        <v>119100</v>
      </c>
      <c r="I41" s="18">
        <f t="shared" si="17"/>
        <v>0</v>
      </c>
      <c r="J41" s="18">
        <f t="shared" si="17"/>
        <v>119100</v>
      </c>
      <c r="K41" s="18">
        <f t="shared" si="17"/>
        <v>64600</v>
      </c>
      <c r="L41" s="18">
        <f t="shared" si="17"/>
        <v>0</v>
      </c>
      <c r="M41" s="18">
        <f t="shared" si="17"/>
        <v>0</v>
      </c>
      <c r="N41" s="18">
        <f t="shared" si="17"/>
        <v>64600</v>
      </c>
      <c r="O41" s="18">
        <f t="shared" si="17"/>
        <v>27300</v>
      </c>
      <c r="P41" s="18">
        <f t="shared" si="17"/>
        <v>0</v>
      </c>
      <c r="Q41" s="18">
        <f t="shared" si="17"/>
        <v>0</v>
      </c>
      <c r="R41" s="18">
        <f t="shared" si="17"/>
        <v>27300</v>
      </c>
      <c r="S41" s="9"/>
    </row>
    <row r="42" spans="1:19" ht="19.5" customHeight="1" x14ac:dyDescent="0.55000000000000004">
      <c r="A42" s="17" t="s">
        <v>38</v>
      </c>
      <c r="B42" s="18">
        <f t="shared" ref="B42:B47" si="18">SUM(F42+J42+N42+R42)</f>
        <v>0</v>
      </c>
      <c r="C42" s="20"/>
      <c r="D42" s="20"/>
      <c r="E42" s="20"/>
      <c r="F42" s="18">
        <f t="shared" ref="F42:F47" si="19">SUM(C42:E42)</f>
        <v>0</v>
      </c>
      <c r="G42" s="20"/>
      <c r="H42" s="20"/>
      <c r="I42" s="20"/>
      <c r="J42" s="18">
        <f t="shared" ref="J42:J47" si="20">SUM(G42:I42)</f>
        <v>0</v>
      </c>
      <c r="K42" s="20"/>
      <c r="L42" s="20"/>
      <c r="M42" s="20"/>
      <c r="N42" s="18">
        <f t="shared" ref="N42:N47" si="21">SUM(K42:M42)</f>
        <v>0</v>
      </c>
      <c r="O42" s="20"/>
      <c r="P42" s="20"/>
      <c r="Q42" s="20"/>
      <c r="R42" s="18">
        <f t="shared" ref="R42:R47" si="22">SUM(O42:Q42)</f>
        <v>0</v>
      </c>
      <c r="S42" s="9"/>
    </row>
    <row r="43" spans="1:19" ht="19.5" customHeight="1" x14ac:dyDescent="0.55000000000000004">
      <c r="A43" s="17" t="s">
        <v>39</v>
      </c>
      <c r="B43" s="18">
        <f t="shared" si="18"/>
        <v>7500</v>
      </c>
      <c r="C43" s="20"/>
      <c r="D43" s="20"/>
      <c r="E43" s="20"/>
      <c r="F43" s="18">
        <f t="shared" si="19"/>
        <v>0</v>
      </c>
      <c r="G43" s="20"/>
      <c r="H43" s="20">
        <v>4500</v>
      </c>
      <c r="I43" s="20"/>
      <c r="J43" s="18">
        <f t="shared" si="20"/>
        <v>4500</v>
      </c>
      <c r="K43" s="20">
        <v>2300</v>
      </c>
      <c r="L43" s="20"/>
      <c r="M43" s="20"/>
      <c r="N43" s="18">
        <f t="shared" si="21"/>
        <v>2300</v>
      </c>
      <c r="O43" s="20">
        <v>700</v>
      </c>
      <c r="P43" s="20"/>
      <c r="Q43" s="20"/>
      <c r="R43" s="18">
        <f t="shared" si="22"/>
        <v>700</v>
      </c>
      <c r="S43" s="9"/>
    </row>
    <row r="44" spans="1:19" ht="19.5" customHeight="1" x14ac:dyDescent="0.55000000000000004">
      <c r="A44" s="17" t="s">
        <v>40</v>
      </c>
      <c r="B44" s="18">
        <f t="shared" si="18"/>
        <v>0</v>
      </c>
      <c r="C44" s="20"/>
      <c r="D44" s="20"/>
      <c r="E44" s="20"/>
      <c r="F44" s="18">
        <f t="shared" si="19"/>
        <v>0</v>
      </c>
      <c r="G44" s="20"/>
      <c r="H44" s="20"/>
      <c r="I44" s="20"/>
      <c r="J44" s="18">
        <f t="shared" si="20"/>
        <v>0</v>
      </c>
      <c r="K44" s="20"/>
      <c r="L44" s="20"/>
      <c r="M44" s="20"/>
      <c r="N44" s="18">
        <f t="shared" si="21"/>
        <v>0</v>
      </c>
      <c r="O44" s="20"/>
      <c r="P44" s="20"/>
      <c r="Q44" s="20"/>
      <c r="R44" s="18">
        <f t="shared" si="22"/>
        <v>0</v>
      </c>
      <c r="S44" s="9"/>
    </row>
    <row r="45" spans="1:19" ht="19.5" customHeight="1" x14ac:dyDescent="0.55000000000000004">
      <c r="A45" s="17" t="s">
        <v>41</v>
      </c>
      <c r="B45" s="18">
        <f t="shared" si="18"/>
        <v>0</v>
      </c>
      <c r="C45" s="20"/>
      <c r="D45" s="20"/>
      <c r="E45" s="20"/>
      <c r="F45" s="18">
        <f t="shared" si="19"/>
        <v>0</v>
      </c>
      <c r="G45" s="20"/>
      <c r="H45" s="20"/>
      <c r="I45" s="20"/>
      <c r="J45" s="18">
        <f t="shared" si="20"/>
        <v>0</v>
      </c>
      <c r="K45" s="20"/>
      <c r="L45" s="20"/>
      <c r="M45" s="20"/>
      <c r="N45" s="18">
        <f t="shared" si="21"/>
        <v>0</v>
      </c>
      <c r="O45" s="20"/>
      <c r="P45" s="20"/>
      <c r="Q45" s="20"/>
      <c r="R45" s="18">
        <f t="shared" si="22"/>
        <v>0</v>
      </c>
      <c r="S45" s="9"/>
    </row>
    <row r="46" spans="1:19" ht="19.5" customHeight="1" x14ac:dyDescent="0.55000000000000004">
      <c r="A46" s="17" t="s">
        <v>42</v>
      </c>
      <c r="B46" s="18">
        <f t="shared" si="18"/>
        <v>0</v>
      </c>
      <c r="C46" s="20"/>
      <c r="D46" s="20"/>
      <c r="E46" s="20"/>
      <c r="F46" s="18">
        <f t="shared" si="19"/>
        <v>0</v>
      </c>
      <c r="G46" s="20"/>
      <c r="H46" s="20"/>
      <c r="I46" s="20"/>
      <c r="J46" s="18">
        <f t="shared" si="20"/>
        <v>0</v>
      </c>
      <c r="K46" s="20"/>
      <c r="L46" s="20"/>
      <c r="M46" s="20"/>
      <c r="N46" s="18">
        <f t="shared" si="21"/>
        <v>0</v>
      </c>
      <c r="O46" s="20"/>
      <c r="P46" s="20"/>
      <c r="Q46" s="20"/>
      <c r="R46" s="18">
        <f t="shared" si="22"/>
        <v>0</v>
      </c>
      <c r="S46" s="9"/>
    </row>
    <row r="47" spans="1:19" ht="19.5" customHeight="1" x14ac:dyDescent="0.55000000000000004">
      <c r="A47" s="17" t="s">
        <v>43</v>
      </c>
      <c r="B47" s="18">
        <f t="shared" si="18"/>
        <v>203500</v>
      </c>
      <c r="C47" s="20"/>
      <c r="D47" s="20"/>
      <c r="E47" s="20"/>
      <c r="F47" s="18">
        <f t="shared" si="19"/>
        <v>0</v>
      </c>
      <c r="G47" s="20"/>
      <c r="H47" s="20">
        <v>114600</v>
      </c>
      <c r="I47" s="20"/>
      <c r="J47" s="18">
        <f t="shared" si="20"/>
        <v>114600</v>
      </c>
      <c r="K47" s="20">
        <f>79300-17000</f>
        <v>62300</v>
      </c>
      <c r="L47" s="20"/>
      <c r="M47" s="20"/>
      <c r="N47" s="18">
        <f t="shared" si="21"/>
        <v>62300</v>
      </c>
      <c r="O47" s="20">
        <v>26600</v>
      </c>
      <c r="P47" s="20"/>
      <c r="Q47" s="20"/>
      <c r="R47" s="18">
        <f t="shared" si="22"/>
        <v>26600</v>
      </c>
      <c r="S47" s="9"/>
    </row>
    <row r="48" spans="1:19" ht="19.5" customHeight="1" x14ac:dyDescent="0.55000000000000004">
      <c r="A48" s="21" t="s">
        <v>44</v>
      </c>
      <c r="B48" s="16">
        <f t="shared" ref="B48:R48" si="23">SUM(B49:B49)</f>
        <v>0</v>
      </c>
      <c r="C48" s="16">
        <f t="shared" si="23"/>
        <v>0</v>
      </c>
      <c r="D48" s="16">
        <f t="shared" si="23"/>
        <v>0</v>
      </c>
      <c r="E48" s="16">
        <f t="shared" si="23"/>
        <v>0</v>
      </c>
      <c r="F48" s="16">
        <f t="shared" si="23"/>
        <v>0</v>
      </c>
      <c r="G48" s="16">
        <f t="shared" si="23"/>
        <v>0</v>
      </c>
      <c r="H48" s="16">
        <f t="shared" si="23"/>
        <v>0</v>
      </c>
      <c r="I48" s="16">
        <f t="shared" si="23"/>
        <v>0</v>
      </c>
      <c r="J48" s="16">
        <f t="shared" si="23"/>
        <v>0</v>
      </c>
      <c r="K48" s="16">
        <f t="shared" si="23"/>
        <v>0</v>
      </c>
      <c r="L48" s="16">
        <f t="shared" si="23"/>
        <v>0</v>
      </c>
      <c r="M48" s="16">
        <f t="shared" si="23"/>
        <v>0</v>
      </c>
      <c r="N48" s="16">
        <f t="shared" si="23"/>
        <v>0</v>
      </c>
      <c r="O48" s="16">
        <f t="shared" si="23"/>
        <v>0</v>
      </c>
      <c r="P48" s="16">
        <f t="shared" si="23"/>
        <v>0</v>
      </c>
      <c r="Q48" s="16">
        <f t="shared" si="23"/>
        <v>0</v>
      </c>
      <c r="R48" s="16">
        <f t="shared" si="23"/>
        <v>0</v>
      </c>
    </row>
    <row r="49" spans="1:23" ht="19.5" customHeight="1" x14ac:dyDescent="0.55000000000000004">
      <c r="A49" s="22" t="s">
        <v>45</v>
      </c>
      <c r="B49" s="23">
        <f>SUM(F49+J49+N49+R49)</f>
        <v>0</v>
      </c>
      <c r="C49" s="24"/>
      <c r="D49" s="24"/>
      <c r="E49" s="24"/>
      <c r="F49" s="23">
        <f>SUM(C49:E49)</f>
        <v>0</v>
      </c>
      <c r="G49" s="24"/>
      <c r="H49" s="24"/>
      <c r="I49" s="24"/>
      <c r="J49" s="23">
        <f>SUM(G49:I49)</f>
        <v>0</v>
      </c>
      <c r="K49" s="24"/>
      <c r="L49" s="24"/>
      <c r="M49" s="24"/>
      <c r="N49" s="23">
        <f>SUM(K49:M49)</f>
        <v>0</v>
      </c>
      <c r="O49" s="24"/>
      <c r="P49" s="24"/>
      <c r="Q49" s="24"/>
      <c r="R49" s="23">
        <f>SUM(O49:Q49)</f>
        <v>0</v>
      </c>
    </row>
    <row r="50" spans="1:23" ht="24.95" customHeight="1" x14ac:dyDescent="0.55000000000000004">
      <c r="A50" s="6" t="s">
        <v>47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8"/>
      <c r="T50" s="8"/>
      <c r="U50" s="8"/>
      <c r="V50" s="8"/>
      <c r="W50" s="9"/>
    </row>
    <row r="51" spans="1:23" x14ac:dyDescent="0.55000000000000004">
      <c r="A51" s="146" t="s">
        <v>4</v>
      </c>
      <c r="B51" s="148" t="s">
        <v>5</v>
      </c>
      <c r="C51" s="143" t="s">
        <v>6</v>
      </c>
      <c r="D51" s="144"/>
      <c r="E51" s="145"/>
      <c r="F51" s="141" t="s">
        <v>7</v>
      </c>
      <c r="G51" s="143" t="s">
        <v>8</v>
      </c>
      <c r="H51" s="144"/>
      <c r="I51" s="145"/>
      <c r="J51" s="141" t="s">
        <v>9</v>
      </c>
      <c r="K51" s="143" t="s">
        <v>10</v>
      </c>
      <c r="L51" s="144"/>
      <c r="M51" s="145"/>
      <c r="N51" s="141" t="s">
        <v>11</v>
      </c>
      <c r="O51" s="143" t="s">
        <v>12</v>
      </c>
      <c r="P51" s="144"/>
      <c r="Q51" s="145"/>
      <c r="R51" s="141" t="s">
        <v>13</v>
      </c>
      <c r="S51" s="10"/>
    </row>
    <row r="52" spans="1:23" x14ac:dyDescent="0.55000000000000004">
      <c r="A52" s="147"/>
      <c r="B52" s="149"/>
      <c r="C52" s="11" t="s">
        <v>14</v>
      </c>
      <c r="D52" s="11" t="s">
        <v>15</v>
      </c>
      <c r="E52" s="11" t="s">
        <v>16</v>
      </c>
      <c r="F52" s="142"/>
      <c r="G52" s="11" t="s">
        <v>17</v>
      </c>
      <c r="H52" s="11" t="s">
        <v>18</v>
      </c>
      <c r="I52" s="11" t="s">
        <v>19</v>
      </c>
      <c r="J52" s="142"/>
      <c r="K52" s="11" t="s">
        <v>20</v>
      </c>
      <c r="L52" s="11" t="s">
        <v>21</v>
      </c>
      <c r="M52" s="11" t="s">
        <v>22</v>
      </c>
      <c r="N52" s="142"/>
      <c r="O52" s="11" t="s">
        <v>23</v>
      </c>
      <c r="P52" s="11" t="s">
        <v>24</v>
      </c>
      <c r="Q52" s="11" t="s">
        <v>25</v>
      </c>
      <c r="R52" s="142"/>
      <c r="S52" s="12"/>
    </row>
    <row r="53" spans="1:23" ht="19.5" customHeight="1" x14ac:dyDescent="0.55000000000000004">
      <c r="A53" s="13" t="s">
        <v>26</v>
      </c>
      <c r="B53" s="14">
        <f>SUM(B54+B71)</f>
        <v>215900</v>
      </c>
      <c r="C53" s="14">
        <f t="shared" ref="C53:R53" si="24">SUM(C54+C71)</f>
        <v>0</v>
      </c>
      <c r="D53" s="14">
        <f t="shared" si="24"/>
        <v>0</v>
      </c>
      <c r="E53" s="14">
        <f t="shared" si="24"/>
        <v>0</v>
      </c>
      <c r="F53" s="14">
        <f t="shared" si="24"/>
        <v>0</v>
      </c>
      <c r="G53" s="14">
        <f t="shared" si="24"/>
        <v>0</v>
      </c>
      <c r="H53" s="14">
        <f t="shared" si="24"/>
        <v>139300</v>
      </c>
      <c r="I53" s="14">
        <f t="shared" si="24"/>
        <v>0</v>
      </c>
      <c r="J53" s="14">
        <f t="shared" si="24"/>
        <v>139300</v>
      </c>
      <c r="K53" s="14">
        <f t="shared" si="24"/>
        <v>53300</v>
      </c>
      <c r="L53" s="14">
        <f t="shared" si="24"/>
        <v>0</v>
      </c>
      <c r="M53" s="14">
        <f t="shared" si="24"/>
        <v>0</v>
      </c>
      <c r="N53" s="14">
        <f t="shared" si="24"/>
        <v>53300</v>
      </c>
      <c r="O53" s="14">
        <f t="shared" si="24"/>
        <v>23300</v>
      </c>
      <c r="P53" s="14">
        <f t="shared" si="24"/>
        <v>0</v>
      </c>
      <c r="Q53" s="14">
        <f t="shared" si="24"/>
        <v>0</v>
      </c>
      <c r="R53" s="14">
        <f t="shared" si="24"/>
        <v>23300</v>
      </c>
      <c r="S53" s="9"/>
    </row>
    <row r="54" spans="1:23" ht="19.5" customHeight="1" x14ac:dyDescent="0.55000000000000004">
      <c r="A54" s="15" t="s">
        <v>27</v>
      </c>
      <c r="B54" s="16">
        <f>SUM(B55)</f>
        <v>215900</v>
      </c>
      <c r="C54" s="16">
        <f t="shared" ref="C54:R54" si="25">SUM(C55)</f>
        <v>0</v>
      </c>
      <c r="D54" s="16">
        <f t="shared" si="25"/>
        <v>0</v>
      </c>
      <c r="E54" s="16">
        <f t="shared" si="25"/>
        <v>0</v>
      </c>
      <c r="F54" s="16">
        <f t="shared" si="25"/>
        <v>0</v>
      </c>
      <c r="G54" s="16">
        <f t="shared" si="25"/>
        <v>0</v>
      </c>
      <c r="H54" s="16">
        <f t="shared" si="25"/>
        <v>139300</v>
      </c>
      <c r="I54" s="16">
        <f t="shared" si="25"/>
        <v>0</v>
      </c>
      <c r="J54" s="16">
        <f t="shared" si="25"/>
        <v>139300</v>
      </c>
      <c r="K54" s="16">
        <f t="shared" si="25"/>
        <v>53300</v>
      </c>
      <c r="L54" s="16">
        <f t="shared" si="25"/>
        <v>0</v>
      </c>
      <c r="M54" s="16">
        <f t="shared" si="25"/>
        <v>0</v>
      </c>
      <c r="N54" s="16">
        <f t="shared" si="25"/>
        <v>53300</v>
      </c>
      <c r="O54" s="16">
        <f t="shared" si="25"/>
        <v>23300</v>
      </c>
      <c r="P54" s="16">
        <f t="shared" si="25"/>
        <v>0</v>
      </c>
      <c r="Q54" s="16">
        <f t="shared" si="25"/>
        <v>0</v>
      </c>
      <c r="R54" s="16">
        <f t="shared" si="25"/>
        <v>23300</v>
      </c>
      <c r="S54" s="9"/>
    </row>
    <row r="55" spans="1:23" ht="19.5" customHeight="1" x14ac:dyDescent="0.55000000000000004">
      <c r="A55" s="17" t="s">
        <v>28</v>
      </c>
      <c r="B55" s="18">
        <f t="shared" ref="B55:R55" si="26">SUM(B56+B58+B64)</f>
        <v>215900</v>
      </c>
      <c r="C55" s="18">
        <f t="shared" si="26"/>
        <v>0</v>
      </c>
      <c r="D55" s="18">
        <f t="shared" si="26"/>
        <v>0</v>
      </c>
      <c r="E55" s="18">
        <f t="shared" si="26"/>
        <v>0</v>
      </c>
      <c r="F55" s="18">
        <f t="shared" si="26"/>
        <v>0</v>
      </c>
      <c r="G55" s="18">
        <f t="shared" si="26"/>
        <v>0</v>
      </c>
      <c r="H55" s="18">
        <f t="shared" si="26"/>
        <v>139300</v>
      </c>
      <c r="I55" s="18">
        <f t="shared" si="26"/>
        <v>0</v>
      </c>
      <c r="J55" s="18">
        <f t="shared" si="26"/>
        <v>139300</v>
      </c>
      <c r="K55" s="18">
        <f t="shared" si="26"/>
        <v>53300</v>
      </c>
      <c r="L55" s="18">
        <f t="shared" si="26"/>
        <v>0</v>
      </c>
      <c r="M55" s="18">
        <f t="shared" si="26"/>
        <v>0</v>
      </c>
      <c r="N55" s="18">
        <f t="shared" si="26"/>
        <v>53300</v>
      </c>
      <c r="O55" s="18">
        <f t="shared" si="26"/>
        <v>23300</v>
      </c>
      <c r="P55" s="18">
        <f t="shared" si="26"/>
        <v>0</v>
      </c>
      <c r="Q55" s="18">
        <f t="shared" si="26"/>
        <v>0</v>
      </c>
      <c r="R55" s="18">
        <f t="shared" si="26"/>
        <v>23300</v>
      </c>
      <c r="S55" s="9"/>
    </row>
    <row r="56" spans="1:23" ht="19.5" customHeight="1" x14ac:dyDescent="0.55000000000000004">
      <c r="A56" s="19" t="s">
        <v>29</v>
      </c>
      <c r="B56" s="18">
        <f t="shared" ref="B56:R56" si="27">SUM(B57:B57)</f>
        <v>0</v>
      </c>
      <c r="C56" s="18">
        <f t="shared" si="27"/>
        <v>0</v>
      </c>
      <c r="D56" s="18">
        <f t="shared" si="27"/>
        <v>0</v>
      </c>
      <c r="E56" s="18">
        <f t="shared" si="27"/>
        <v>0</v>
      </c>
      <c r="F56" s="18">
        <f t="shared" si="27"/>
        <v>0</v>
      </c>
      <c r="G56" s="18">
        <f t="shared" si="27"/>
        <v>0</v>
      </c>
      <c r="H56" s="18">
        <f t="shared" si="27"/>
        <v>0</v>
      </c>
      <c r="I56" s="18">
        <f t="shared" si="27"/>
        <v>0</v>
      </c>
      <c r="J56" s="18">
        <f t="shared" si="27"/>
        <v>0</v>
      </c>
      <c r="K56" s="18">
        <f t="shared" si="27"/>
        <v>0</v>
      </c>
      <c r="L56" s="18">
        <f t="shared" si="27"/>
        <v>0</v>
      </c>
      <c r="M56" s="18">
        <f t="shared" si="27"/>
        <v>0</v>
      </c>
      <c r="N56" s="18">
        <f t="shared" si="27"/>
        <v>0</v>
      </c>
      <c r="O56" s="18">
        <f t="shared" si="27"/>
        <v>0</v>
      </c>
      <c r="P56" s="18">
        <f t="shared" si="27"/>
        <v>0</v>
      </c>
      <c r="Q56" s="18">
        <f t="shared" si="27"/>
        <v>0</v>
      </c>
      <c r="R56" s="18">
        <f t="shared" si="27"/>
        <v>0</v>
      </c>
      <c r="S56" s="9"/>
    </row>
    <row r="57" spans="1:23" ht="19.5" customHeight="1" x14ac:dyDescent="0.55000000000000004">
      <c r="A57" s="17" t="s">
        <v>30</v>
      </c>
      <c r="B57" s="18">
        <f>SUM(F57+J57+N57+R57)</f>
        <v>0</v>
      </c>
      <c r="C57" s="20"/>
      <c r="D57" s="20"/>
      <c r="E57" s="20"/>
      <c r="F57" s="18">
        <f>SUM(C57:E57)</f>
        <v>0</v>
      </c>
      <c r="G57" s="20"/>
      <c r="H57" s="20"/>
      <c r="I57" s="20"/>
      <c r="J57" s="18">
        <f>SUM(G57:I57)</f>
        <v>0</v>
      </c>
      <c r="K57" s="20"/>
      <c r="L57" s="20"/>
      <c r="M57" s="20"/>
      <c r="N57" s="18">
        <f>SUM(K57:M57)</f>
        <v>0</v>
      </c>
      <c r="O57" s="20"/>
      <c r="P57" s="20"/>
      <c r="Q57" s="20"/>
      <c r="R57" s="18">
        <f>SUM(O57:Q57)</f>
        <v>0</v>
      </c>
      <c r="S57" s="9"/>
    </row>
    <row r="58" spans="1:23" ht="19.5" customHeight="1" x14ac:dyDescent="0.55000000000000004">
      <c r="A58" s="19" t="s">
        <v>31</v>
      </c>
      <c r="B58" s="18">
        <f>SUM(B59:B63)</f>
        <v>24900</v>
      </c>
      <c r="C58" s="18">
        <f t="shared" ref="C58:R58" si="28">SUM(C59:C63)</f>
        <v>0</v>
      </c>
      <c r="D58" s="18">
        <f t="shared" si="28"/>
        <v>0</v>
      </c>
      <c r="E58" s="18">
        <f t="shared" si="28"/>
        <v>0</v>
      </c>
      <c r="F58" s="18">
        <f t="shared" si="28"/>
        <v>0</v>
      </c>
      <c r="G58" s="18">
        <f t="shared" si="28"/>
        <v>0</v>
      </c>
      <c r="H58" s="18">
        <f t="shared" si="28"/>
        <v>14800</v>
      </c>
      <c r="I58" s="18">
        <f t="shared" si="28"/>
        <v>0</v>
      </c>
      <c r="J58" s="18">
        <f t="shared" si="28"/>
        <v>14800</v>
      </c>
      <c r="K58" s="18">
        <f t="shared" si="28"/>
        <v>7500</v>
      </c>
      <c r="L58" s="18">
        <f t="shared" si="28"/>
        <v>0</v>
      </c>
      <c r="M58" s="18">
        <f t="shared" si="28"/>
        <v>0</v>
      </c>
      <c r="N58" s="18">
        <f t="shared" si="28"/>
        <v>7500</v>
      </c>
      <c r="O58" s="18">
        <f t="shared" si="28"/>
        <v>2600</v>
      </c>
      <c r="P58" s="18">
        <f t="shared" si="28"/>
        <v>0</v>
      </c>
      <c r="Q58" s="18">
        <f t="shared" si="28"/>
        <v>0</v>
      </c>
      <c r="R58" s="18">
        <f t="shared" si="28"/>
        <v>2600</v>
      </c>
      <c r="S58" s="9"/>
    </row>
    <row r="59" spans="1:23" ht="19.5" customHeight="1" x14ac:dyDescent="0.55000000000000004">
      <c r="A59" s="17" t="s">
        <v>32</v>
      </c>
      <c r="B59" s="18">
        <f>SUM(F59+J59+N59+R59)</f>
        <v>19400</v>
      </c>
      <c r="C59" s="20"/>
      <c r="D59" s="20"/>
      <c r="E59" s="20"/>
      <c r="F59" s="18">
        <f>SUM(C59:E59)</f>
        <v>0</v>
      </c>
      <c r="G59" s="20"/>
      <c r="H59" s="20">
        <v>11500</v>
      </c>
      <c r="I59" s="20"/>
      <c r="J59" s="18">
        <f>SUM(G59:I59)</f>
        <v>11500</v>
      </c>
      <c r="K59" s="20">
        <v>5900</v>
      </c>
      <c r="L59" s="20"/>
      <c r="M59" s="20"/>
      <c r="N59" s="18">
        <f>SUM(K59:M59)</f>
        <v>5900</v>
      </c>
      <c r="O59" s="20">
        <v>2000</v>
      </c>
      <c r="P59" s="20"/>
      <c r="Q59" s="20"/>
      <c r="R59" s="18">
        <f>SUM(O59:Q59)</f>
        <v>2000</v>
      </c>
      <c r="S59" s="9"/>
    </row>
    <row r="60" spans="1:23" ht="19.5" customHeight="1" x14ac:dyDescent="0.55000000000000004">
      <c r="A60" s="17" t="s">
        <v>33</v>
      </c>
      <c r="B60" s="18">
        <f>SUM(F60+J60+N60+R60)</f>
        <v>5500</v>
      </c>
      <c r="C60" s="20"/>
      <c r="D60" s="20"/>
      <c r="E60" s="20"/>
      <c r="F60" s="18">
        <f>SUM(C60:E60)</f>
        <v>0</v>
      </c>
      <c r="G60" s="20"/>
      <c r="H60" s="20">
        <v>3300</v>
      </c>
      <c r="I60" s="20"/>
      <c r="J60" s="18">
        <f>SUM(G60:I60)</f>
        <v>3300</v>
      </c>
      <c r="K60" s="20">
        <v>1600</v>
      </c>
      <c r="L60" s="20"/>
      <c r="M60" s="20"/>
      <c r="N60" s="18">
        <f>SUM(K60:M60)</f>
        <v>1600</v>
      </c>
      <c r="O60" s="20">
        <v>600</v>
      </c>
      <c r="P60" s="20"/>
      <c r="Q60" s="20"/>
      <c r="R60" s="18">
        <f>SUM(O60:Q60)</f>
        <v>600</v>
      </c>
      <c r="S60" s="9"/>
    </row>
    <row r="61" spans="1:23" ht="19.5" customHeight="1" x14ac:dyDescent="0.55000000000000004">
      <c r="A61" s="17" t="s">
        <v>34</v>
      </c>
      <c r="B61" s="18">
        <f>SUM(F61+J61+N61+R61)</f>
        <v>0</v>
      </c>
      <c r="C61" s="20"/>
      <c r="D61" s="20"/>
      <c r="E61" s="20"/>
      <c r="F61" s="18">
        <f>SUM(C61:E61)</f>
        <v>0</v>
      </c>
      <c r="G61" s="20"/>
      <c r="H61" s="20"/>
      <c r="I61" s="20"/>
      <c r="J61" s="18">
        <f>SUM(G61:I61)</f>
        <v>0</v>
      </c>
      <c r="K61" s="20"/>
      <c r="L61" s="20"/>
      <c r="M61" s="20"/>
      <c r="N61" s="18">
        <f>SUM(K61:M61)</f>
        <v>0</v>
      </c>
      <c r="O61" s="20"/>
      <c r="P61" s="20"/>
      <c r="Q61" s="20"/>
      <c r="R61" s="18">
        <f>SUM(O61:Q61)</f>
        <v>0</v>
      </c>
      <c r="S61" s="9"/>
    </row>
    <row r="62" spans="1:23" ht="19.5" customHeight="1" x14ac:dyDescent="0.55000000000000004">
      <c r="A62" s="17" t="s">
        <v>35</v>
      </c>
      <c r="B62" s="18">
        <f>SUM(F62+J62+N62+R62)</f>
        <v>0</v>
      </c>
      <c r="C62" s="20"/>
      <c r="D62" s="20"/>
      <c r="E62" s="20"/>
      <c r="F62" s="18">
        <f>SUM(C62:E62)</f>
        <v>0</v>
      </c>
      <c r="G62" s="20"/>
      <c r="H62" s="20"/>
      <c r="I62" s="20"/>
      <c r="J62" s="18">
        <f>SUM(G62:I62)</f>
        <v>0</v>
      </c>
      <c r="K62" s="20"/>
      <c r="L62" s="20"/>
      <c r="M62" s="20"/>
      <c r="N62" s="18">
        <f>SUM(K62:M62)</f>
        <v>0</v>
      </c>
      <c r="O62" s="20"/>
      <c r="P62" s="20"/>
      <c r="Q62" s="20"/>
      <c r="R62" s="18">
        <f>SUM(O62:Q62)</f>
        <v>0</v>
      </c>
      <c r="S62" s="9"/>
    </row>
    <row r="63" spans="1:23" ht="19.5" customHeight="1" x14ac:dyDescent="0.55000000000000004">
      <c r="A63" s="17" t="s">
        <v>36</v>
      </c>
      <c r="B63" s="18">
        <f>SUM(F63+J63+N63+R63)</f>
        <v>0</v>
      </c>
      <c r="C63" s="20"/>
      <c r="D63" s="20"/>
      <c r="E63" s="20"/>
      <c r="F63" s="18">
        <f>SUM(C63:E63)</f>
        <v>0</v>
      </c>
      <c r="G63" s="20"/>
      <c r="H63" s="20"/>
      <c r="I63" s="20"/>
      <c r="J63" s="18">
        <f>SUM(G63:I63)</f>
        <v>0</v>
      </c>
      <c r="K63" s="20"/>
      <c r="L63" s="20"/>
      <c r="M63" s="20"/>
      <c r="N63" s="18">
        <f>SUM(K63:M63)</f>
        <v>0</v>
      </c>
      <c r="O63" s="20"/>
      <c r="P63" s="20"/>
      <c r="Q63" s="20"/>
      <c r="R63" s="18">
        <f>SUM(O63:Q63)</f>
        <v>0</v>
      </c>
      <c r="S63" s="9"/>
    </row>
    <row r="64" spans="1:23" ht="19.5" customHeight="1" x14ac:dyDescent="0.55000000000000004">
      <c r="A64" s="19" t="s">
        <v>37</v>
      </c>
      <c r="B64" s="18">
        <f t="shared" ref="B64:R64" si="29">SUM(B65:B70)</f>
        <v>191000</v>
      </c>
      <c r="C64" s="18">
        <f t="shared" si="29"/>
        <v>0</v>
      </c>
      <c r="D64" s="18">
        <f t="shared" si="29"/>
        <v>0</v>
      </c>
      <c r="E64" s="18">
        <f t="shared" si="29"/>
        <v>0</v>
      </c>
      <c r="F64" s="18">
        <f t="shared" si="29"/>
        <v>0</v>
      </c>
      <c r="G64" s="18">
        <f t="shared" si="29"/>
        <v>0</v>
      </c>
      <c r="H64" s="18">
        <f t="shared" si="29"/>
        <v>124500</v>
      </c>
      <c r="I64" s="18">
        <f t="shared" si="29"/>
        <v>0</v>
      </c>
      <c r="J64" s="18">
        <f t="shared" si="29"/>
        <v>124500</v>
      </c>
      <c r="K64" s="18">
        <f t="shared" si="29"/>
        <v>45800</v>
      </c>
      <c r="L64" s="18">
        <f t="shared" si="29"/>
        <v>0</v>
      </c>
      <c r="M64" s="18">
        <f t="shared" si="29"/>
        <v>0</v>
      </c>
      <c r="N64" s="18">
        <f t="shared" si="29"/>
        <v>45800</v>
      </c>
      <c r="O64" s="18">
        <f t="shared" si="29"/>
        <v>20700</v>
      </c>
      <c r="P64" s="18">
        <f t="shared" si="29"/>
        <v>0</v>
      </c>
      <c r="Q64" s="18">
        <f t="shared" si="29"/>
        <v>0</v>
      </c>
      <c r="R64" s="18">
        <f t="shared" si="29"/>
        <v>20700</v>
      </c>
      <c r="S64" s="9"/>
    </row>
    <row r="65" spans="1:23" ht="19.5" customHeight="1" x14ac:dyDescent="0.55000000000000004">
      <c r="A65" s="17" t="s">
        <v>38</v>
      </c>
      <c r="B65" s="18">
        <f t="shared" ref="B65:B70" si="30">SUM(F65+J65+N65+R65)</f>
        <v>0</v>
      </c>
      <c r="C65" s="20"/>
      <c r="D65" s="20"/>
      <c r="E65" s="20"/>
      <c r="F65" s="18">
        <f t="shared" ref="F65:F70" si="31">SUM(C65:E65)</f>
        <v>0</v>
      </c>
      <c r="G65" s="20"/>
      <c r="H65" s="20"/>
      <c r="I65" s="20"/>
      <c r="J65" s="18">
        <f t="shared" ref="J65:J70" si="32">SUM(G65:I65)</f>
        <v>0</v>
      </c>
      <c r="K65" s="20"/>
      <c r="L65" s="20"/>
      <c r="M65" s="20"/>
      <c r="N65" s="18">
        <f t="shared" ref="N65:N70" si="33">SUM(K65:M65)</f>
        <v>0</v>
      </c>
      <c r="O65" s="20"/>
      <c r="P65" s="20"/>
      <c r="Q65" s="20"/>
      <c r="R65" s="18">
        <f t="shared" ref="R65:R70" si="34">SUM(O65:Q65)</f>
        <v>0</v>
      </c>
      <c r="S65" s="9"/>
    </row>
    <row r="66" spans="1:23" ht="19.5" customHeight="1" x14ac:dyDescent="0.55000000000000004">
      <c r="A66" s="17" t="s">
        <v>39</v>
      </c>
      <c r="B66" s="18">
        <f t="shared" si="30"/>
        <v>7500</v>
      </c>
      <c r="C66" s="20"/>
      <c r="D66" s="20"/>
      <c r="E66" s="20"/>
      <c r="F66" s="18">
        <f t="shared" si="31"/>
        <v>0</v>
      </c>
      <c r="G66" s="20"/>
      <c r="H66" s="20">
        <v>4500</v>
      </c>
      <c r="I66" s="20"/>
      <c r="J66" s="18">
        <f t="shared" si="32"/>
        <v>4500</v>
      </c>
      <c r="K66" s="20">
        <v>2300</v>
      </c>
      <c r="L66" s="20"/>
      <c r="M66" s="20"/>
      <c r="N66" s="18">
        <f t="shared" si="33"/>
        <v>2300</v>
      </c>
      <c r="O66" s="20">
        <v>700</v>
      </c>
      <c r="P66" s="20"/>
      <c r="Q66" s="20"/>
      <c r="R66" s="18">
        <f t="shared" si="34"/>
        <v>700</v>
      </c>
      <c r="S66" s="9"/>
    </row>
    <row r="67" spans="1:23" ht="19.5" customHeight="1" x14ac:dyDescent="0.55000000000000004">
      <c r="A67" s="17" t="s">
        <v>40</v>
      </c>
      <c r="B67" s="18">
        <f t="shared" si="30"/>
        <v>0</v>
      </c>
      <c r="C67" s="20"/>
      <c r="D67" s="20"/>
      <c r="E67" s="20"/>
      <c r="F67" s="18">
        <f t="shared" si="31"/>
        <v>0</v>
      </c>
      <c r="G67" s="20"/>
      <c r="H67" s="20"/>
      <c r="I67" s="20"/>
      <c r="J67" s="18">
        <f t="shared" si="32"/>
        <v>0</v>
      </c>
      <c r="K67" s="20"/>
      <c r="L67" s="20"/>
      <c r="M67" s="20"/>
      <c r="N67" s="18">
        <f t="shared" si="33"/>
        <v>0</v>
      </c>
      <c r="O67" s="20"/>
      <c r="P67" s="20"/>
      <c r="Q67" s="20"/>
      <c r="R67" s="18">
        <f t="shared" si="34"/>
        <v>0</v>
      </c>
      <c r="S67" s="9"/>
    </row>
    <row r="68" spans="1:23" ht="19.5" customHeight="1" x14ac:dyDescent="0.55000000000000004">
      <c r="A68" s="17" t="s">
        <v>41</v>
      </c>
      <c r="B68" s="18">
        <f t="shared" si="30"/>
        <v>0</v>
      </c>
      <c r="C68" s="20"/>
      <c r="D68" s="20"/>
      <c r="E68" s="20"/>
      <c r="F68" s="18">
        <f t="shared" si="31"/>
        <v>0</v>
      </c>
      <c r="G68" s="20"/>
      <c r="H68" s="20"/>
      <c r="I68" s="20"/>
      <c r="J68" s="18">
        <f t="shared" si="32"/>
        <v>0</v>
      </c>
      <c r="K68" s="20"/>
      <c r="L68" s="20"/>
      <c r="M68" s="20"/>
      <c r="N68" s="18">
        <f t="shared" si="33"/>
        <v>0</v>
      </c>
      <c r="O68" s="20"/>
      <c r="P68" s="20"/>
      <c r="Q68" s="20"/>
      <c r="R68" s="18">
        <f t="shared" si="34"/>
        <v>0</v>
      </c>
      <c r="S68" s="9"/>
    </row>
    <row r="69" spans="1:23" ht="19.5" customHeight="1" x14ac:dyDescent="0.55000000000000004">
      <c r="A69" s="17" t="s">
        <v>42</v>
      </c>
      <c r="B69" s="18">
        <f t="shared" si="30"/>
        <v>0</v>
      </c>
      <c r="C69" s="20"/>
      <c r="D69" s="20"/>
      <c r="E69" s="20"/>
      <c r="F69" s="18">
        <f t="shared" si="31"/>
        <v>0</v>
      </c>
      <c r="G69" s="20"/>
      <c r="H69" s="20"/>
      <c r="I69" s="20"/>
      <c r="J69" s="18">
        <f t="shared" si="32"/>
        <v>0</v>
      </c>
      <c r="K69" s="20"/>
      <c r="L69" s="20"/>
      <c r="M69" s="20"/>
      <c r="N69" s="18">
        <f t="shared" si="33"/>
        <v>0</v>
      </c>
      <c r="O69" s="20"/>
      <c r="P69" s="20"/>
      <c r="Q69" s="20"/>
      <c r="R69" s="18">
        <f t="shared" si="34"/>
        <v>0</v>
      </c>
      <c r="S69" s="9"/>
    </row>
    <row r="70" spans="1:23" ht="19.5" customHeight="1" x14ac:dyDescent="0.55000000000000004">
      <c r="A70" s="17" t="s">
        <v>43</v>
      </c>
      <c r="B70" s="18">
        <f t="shared" si="30"/>
        <v>183500</v>
      </c>
      <c r="C70" s="20"/>
      <c r="D70" s="20"/>
      <c r="E70" s="20"/>
      <c r="F70" s="18">
        <f t="shared" si="31"/>
        <v>0</v>
      </c>
      <c r="G70" s="20"/>
      <c r="H70" s="20">
        <v>120000</v>
      </c>
      <c r="I70" s="20"/>
      <c r="J70" s="18">
        <f t="shared" si="32"/>
        <v>120000</v>
      </c>
      <c r="K70" s="20">
        <f>60000-16500</f>
        <v>43500</v>
      </c>
      <c r="L70" s="20"/>
      <c r="M70" s="20"/>
      <c r="N70" s="18">
        <f t="shared" si="33"/>
        <v>43500</v>
      </c>
      <c r="O70" s="20">
        <v>20000</v>
      </c>
      <c r="P70" s="20"/>
      <c r="Q70" s="20"/>
      <c r="R70" s="18">
        <f t="shared" si="34"/>
        <v>20000</v>
      </c>
      <c r="S70" s="9"/>
    </row>
    <row r="71" spans="1:23" ht="19.5" customHeight="1" x14ac:dyDescent="0.55000000000000004">
      <c r="A71" s="21" t="s">
        <v>44</v>
      </c>
      <c r="B71" s="16">
        <f t="shared" ref="B71:R71" si="35">SUM(B72:B72)</f>
        <v>0</v>
      </c>
      <c r="C71" s="16">
        <f t="shared" si="35"/>
        <v>0</v>
      </c>
      <c r="D71" s="16">
        <f t="shared" si="35"/>
        <v>0</v>
      </c>
      <c r="E71" s="16">
        <f t="shared" si="35"/>
        <v>0</v>
      </c>
      <c r="F71" s="16">
        <f t="shared" si="35"/>
        <v>0</v>
      </c>
      <c r="G71" s="16">
        <f t="shared" si="35"/>
        <v>0</v>
      </c>
      <c r="H71" s="16">
        <f t="shared" si="35"/>
        <v>0</v>
      </c>
      <c r="I71" s="16">
        <f t="shared" si="35"/>
        <v>0</v>
      </c>
      <c r="J71" s="16">
        <f t="shared" si="35"/>
        <v>0</v>
      </c>
      <c r="K71" s="16">
        <f t="shared" si="35"/>
        <v>0</v>
      </c>
      <c r="L71" s="16">
        <f t="shared" si="35"/>
        <v>0</v>
      </c>
      <c r="M71" s="16">
        <f t="shared" si="35"/>
        <v>0</v>
      </c>
      <c r="N71" s="16">
        <f t="shared" si="35"/>
        <v>0</v>
      </c>
      <c r="O71" s="16">
        <f t="shared" si="35"/>
        <v>0</v>
      </c>
      <c r="P71" s="16">
        <f t="shared" si="35"/>
        <v>0</v>
      </c>
      <c r="Q71" s="16">
        <f t="shared" si="35"/>
        <v>0</v>
      </c>
      <c r="R71" s="16">
        <f t="shared" si="35"/>
        <v>0</v>
      </c>
    </row>
    <row r="72" spans="1:23" ht="19.5" customHeight="1" x14ac:dyDescent="0.55000000000000004">
      <c r="A72" s="22" t="s">
        <v>45</v>
      </c>
      <c r="B72" s="23">
        <f>SUM(F72+J72+N72+R72)</f>
        <v>0</v>
      </c>
      <c r="C72" s="24"/>
      <c r="D72" s="24"/>
      <c r="E72" s="24"/>
      <c r="F72" s="23">
        <f>SUM(C72:E72)</f>
        <v>0</v>
      </c>
      <c r="G72" s="24"/>
      <c r="H72" s="24"/>
      <c r="I72" s="24"/>
      <c r="J72" s="23">
        <f>SUM(G72:I72)</f>
        <v>0</v>
      </c>
      <c r="K72" s="24"/>
      <c r="L72" s="24"/>
      <c r="M72" s="24"/>
      <c r="N72" s="23">
        <f>SUM(K72:M72)</f>
        <v>0</v>
      </c>
      <c r="O72" s="24"/>
      <c r="P72" s="24"/>
      <c r="Q72" s="24"/>
      <c r="R72" s="23">
        <f>SUM(O72:Q72)</f>
        <v>0</v>
      </c>
    </row>
    <row r="73" spans="1:23" ht="24.95" customHeight="1" x14ac:dyDescent="0.55000000000000004">
      <c r="A73" s="6" t="s">
        <v>48</v>
      </c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8"/>
      <c r="T73" s="8"/>
      <c r="U73" s="8"/>
      <c r="V73" s="8"/>
      <c r="W73" s="9"/>
    </row>
    <row r="74" spans="1:23" x14ac:dyDescent="0.55000000000000004">
      <c r="A74" s="146" t="s">
        <v>4</v>
      </c>
      <c r="B74" s="148" t="s">
        <v>5</v>
      </c>
      <c r="C74" s="143" t="s">
        <v>6</v>
      </c>
      <c r="D74" s="144"/>
      <c r="E74" s="145"/>
      <c r="F74" s="141" t="s">
        <v>7</v>
      </c>
      <c r="G74" s="143" t="s">
        <v>8</v>
      </c>
      <c r="H74" s="144"/>
      <c r="I74" s="145"/>
      <c r="J74" s="141" t="s">
        <v>9</v>
      </c>
      <c r="K74" s="143" t="s">
        <v>10</v>
      </c>
      <c r="L74" s="144"/>
      <c r="M74" s="145"/>
      <c r="N74" s="141" t="s">
        <v>11</v>
      </c>
      <c r="O74" s="143" t="s">
        <v>12</v>
      </c>
      <c r="P74" s="144"/>
      <c r="Q74" s="145"/>
      <c r="R74" s="141" t="s">
        <v>13</v>
      </c>
      <c r="S74" s="10"/>
    </row>
    <row r="75" spans="1:23" x14ac:dyDescent="0.55000000000000004">
      <c r="A75" s="147"/>
      <c r="B75" s="149"/>
      <c r="C75" s="11" t="s">
        <v>14</v>
      </c>
      <c r="D75" s="11" t="s">
        <v>15</v>
      </c>
      <c r="E75" s="11" t="s">
        <v>16</v>
      </c>
      <c r="F75" s="142"/>
      <c r="G75" s="11" t="s">
        <v>17</v>
      </c>
      <c r="H75" s="11" t="s">
        <v>18</v>
      </c>
      <c r="I75" s="11" t="s">
        <v>19</v>
      </c>
      <c r="J75" s="142"/>
      <c r="K75" s="11" t="s">
        <v>20</v>
      </c>
      <c r="L75" s="11" t="s">
        <v>21</v>
      </c>
      <c r="M75" s="11" t="s">
        <v>22</v>
      </c>
      <c r="N75" s="142"/>
      <c r="O75" s="11" t="s">
        <v>23</v>
      </c>
      <c r="P75" s="11" t="s">
        <v>24</v>
      </c>
      <c r="Q75" s="11" t="s">
        <v>25</v>
      </c>
      <c r="R75" s="142"/>
      <c r="S75" s="12"/>
    </row>
    <row r="76" spans="1:23" ht="19.5" customHeight="1" x14ac:dyDescent="0.55000000000000004">
      <c r="A76" s="13" t="s">
        <v>26</v>
      </c>
      <c r="B76" s="14">
        <f>SUM(B77+B94)</f>
        <v>215900</v>
      </c>
      <c r="C76" s="14">
        <f t="shared" ref="C76:R76" si="36">SUM(C77+C94)</f>
        <v>0</v>
      </c>
      <c r="D76" s="14">
        <f t="shared" si="36"/>
        <v>0</v>
      </c>
      <c r="E76" s="14">
        <f t="shared" si="36"/>
        <v>0</v>
      </c>
      <c r="F76" s="14">
        <f t="shared" si="36"/>
        <v>0</v>
      </c>
      <c r="G76" s="14">
        <f t="shared" si="36"/>
        <v>0</v>
      </c>
      <c r="H76" s="14">
        <f t="shared" si="36"/>
        <v>139500</v>
      </c>
      <c r="I76" s="14">
        <f t="shared" si="36"/>
        <v>0</v>
      </c>
      <c r="J76" s="14">
        <f t="shared" si="36"/>
        <v>139500</v>
      </c>
      <c r="K76" s="14">
        <f t="shared" si="36"/>
        <v>53200</v>
      </c>
      <c r="L76" s="14">
        <f t="shared" si="36"/>
        <v>0</v>
      </c>
      <c r="M76" s="14">
        <f t="shared" si="36"/>
        <v>0</v>
      </c>
      <c r="N76" s="14">
        <f t="shared" si="36"/>
        <v>53200</v>
      </c>
      <c r="O76" s="14">
        <f t="shared" si="36"/>
        <v>23200</v>
      </c>
      <c r="P76" s="14">
        <f t="shared" si="36"/>
        <v>0</v>
      </c>
      <c r="Q76" s="14">
        <f t="shared" si="36"/>
        <v>0</v>
      </c>
      <c r="R76" s="14">
        <f t="shared" si="36"/>
        <v>23200</v>
      </c>
      <c r="S76" s="9"/>
    </row>
    <row r="77" spans="1:23" ht="19.5" customHeight="1" x14ac:dyDescent="0.55000000000000004">
      <c r="A77" s="15" t="s">
        <v>27</v>
      </c>
      <c r="B77" s="16">
        <f>SUM(B78)</f>
        <v>215900</v>
      </c>
      <c r="C77" s="16">
        <f t="shared" ref="C77:R77" si="37">SUM(C78)</f>
        <v>0</v>
      </c>
      <c r="D77" s="16">
        <f t="shared" si="37"/>
        <v>0</v>
      </c>
      <c r="E77" s="16">
        <f t="shared" si="37"/>
        <v>0</v>
      </c>
      <c r="F77" s="16">
        <f t="shared" si="37"/>
        <v>0</v>
      </c>
      <c r="G77" s="16">
        <f t="shared" si="37"/>
        <v>0</v>
      </c>
      <c r="H77" s="16">
        <f t="shared" si="37"/>
        <v>139500</v>
      </c>
      <c r="I77" s="16">
        <f t="shared" si="37"/>
        <v>0</v>
      </c>
      <c r="J77" s="16">
        <f t="shared" si="37"/>
        <v>139500</v>
      </c>
      <c r="K77" s="16">
        <f t="shared" si="37"/>
        <v>53200</v>
      </c>
      <c r="L77" s="16">
        <f t="shared" si="37"/>
        <v>0</v>
      </c>
      <c r="M77" s="16">
        <f t="shared" si="37"/>
        <v>0</v>
      </c>
      <c r="N77" s="16">
        <f t="shared" si="37"/>
        <v>53200</v>
      </c>
      <c r="O77" s="16">
        <f t="shared" si="37"/>
        <v>23200</v>
      </c>
      <c r="P77" s="16">
        <f t="shared" si="37"/>
        <v>0</v>
      </c>
      <c r="Q77" s="16">
        <f t="shared" si="37"/>
        <v>0</v>
      </c>
      <c r="R77" s="16">
        <f t="shared" si="37"/>
        <v>23200</v>
      </c>
      <c r="S77" s="9"/>
    </row>
    <row r="78" spans="1:23" ht="19.5" customHeight="1" x14ac:dyDescent="0.55000000000000004">
      <c r="A78" s="17" t="s">
        <v>28</v>
      </c>
      <c r="B78" s="18">
        <f t="shared" ref="B78:R78" si="38">SUM(B79+B81+B87)</f>
        <v>215900</v>
      </c>
      <c r="C78" s="18">
        <f t="shared" si="38"/>
        <v>0</v>
      </c>
      <c r="D78" s="18">
        <f t="shared" si="38"/>
        <v>0</v>
      </c>
      <c r="E78" s="18">
        <f t="shared" si="38"/>
        <v>0</v>
      </c>
      <c r="F78" s="18">
        <f t="shared" si="38"/>
        <v>0</v>
      </c>
      <c r="G78" s="18">
        <f t="shared" si="38"/>
        <v>0</v>
      </c>
      <c r="H78" s="18">
        <f t="shared" si="38"/>
        <v>139500</v>
      </c>
      <c r="I78" s="18">
        <f t="shared" si="38"/>
        <v>0</v>
      </c>
      <c r="J78" s="18">
        <f t="shared" si="38"/>
        <v>139500</v>
      </c>
      <c r="K78" s="18">
        <f t="shared" si="38"/>
        <v>53200</v>
      </c>
      <c r="L78" s="18">
        <f t="shared" si="38"/>
        <v>0</v>
      </c>
      <c r="M78" s="18">
        <f t="shared" si="38"/>
        <v>0</v>
      </c>
      <c r="N78" s="18">
        <f t="shared" si="38"/>
        <v>53200</v>
      </c>
      <c r="O78" s="18">
        <f t="shared" si="38"/>
        <v>23200</v>
      </c>
      <c r="P78" s="18">
        <f t="shared" si="38"/>
        <v>0</v>
      </c>
      <c r="Q78" s="18">
        <f t="shared" si="38"/>
        <v>0</v>
      </c>
      <c r="R78" s="18">
        <f t="shared" si="38"/>
        <v>23200</v>
      </c>
      <c r="S78" s="9"/>
    </row>
    <row r="79" spans="1:23" ht="19.5" customHeight="1" x14ac:dyDescent="0.55000000000000004">
      <c r="A79" s="19" t="s">
        <v>29</v>
      </c>
      <c r="B79" s="18">
        <f t="shared" ref="B79:R79" si="39">SUM(B80:B80)</f>
        <v>0</v>
      </c>
      <c r="C79" s="18">
        <f t="shared" si="39"/>
        <v>0</v>
      </c>
      <c r="D79" s="18">
        <f t="shared" si="39"/>
        <v>0</v>
      </c>
      <c r="E79" s="18">
        <f t="shared" si="39"/>
        <v>0</v>
      </c>
      <c r="F79" s="18">
        <f t="shared" si="39"/>
        <v>0</v>
      </c>
      <c r="G79" s="18">
        <f t="shared" si="39"/>
        <v>0</v>
      </c>
      <c r="H79" s="18">
        <f t="shared" si="39"/>
        <v>0</v>
      </c>
      <c r="I79" s="18">
        <f t="shared" si="39"/>
        <v>0</v>
      </c>
      <c r="J79" s="18">
        <f t="shared" si="39"/>
        <v>0</v>
      </c>
      <c r="K79" s="18">
        <f t="shared" si="39"/>
        <v>0</v>
      </c>
      <c r="L79" s="18">
        <f t="shared" si="39"/>
        <v>0</v>
      </c>
      <c r="M79" s="18">
        <f t="shared" si="39"/>
        <v>0</v>
      </c>
      <c r="N79" s="18">
        <f t="shared" si="39"/>
        <v>0</v>
      </c>
      <c r="O79" s="18">
        <f t="shared" si="39"/>
        <v>0</v>
      </c>
      <c r="P79" s="18">
        <f t="shared" si="39"/>
        <v>0</v>
      </c>
      <c r="Q79" s="18">
        <f t="shared" si="39"/>
        <v>0</v>
      </c>
      <c r="R79" s="18">
        <f t="shared" si="39"/>
        <v>0</v>
      </c>
      <c r="S79" s="9"/>
    </row>
    <row r="80" spans="1:23" ht="19.5" customHeight="1" x14ac:dyDescent="0.55000000000000004">
      <c r="A80" s="17" t="s">
        <v>30</v>
      </c>
      <c r="B80" s="18">
        <f>SUM(F80+J80+N80+R80)</f>
        <v>0</v>
      </c>
      <c r="C80" s="20"/>
      <c r="D80" s="20"/>
      <c r="E80" s="20"/>
      <c r="F80" s="18">
        <f>SUM(C80:E80)</f>
        <v>0</v>
      </c>
      <c r="G80" s="20"/>
      <c r="H80" s="20"/>
      <c r="I80" s="20"/>
      <c r="J80" s="18">
        <f>SUM(G80:I80)</f>
        <v>0</v>
      </c>
      <c r="K80" s="20"/>
      <c r="L80" s="20"/>
      <c r="M80" s="20"/>
      <c r="N80" s="18">
        <f>SUM(K80:M80)</f>
        <v>0</v>
      </c>
      <c r="O80" s="20"/>
      <c r="P80" s="20"/>
      <c r="Q80" s="20"/>
      <c r="R80" s="18">
        <f>SUM(O80:Q80)</f>
        <v>0</v>
      </c>
      <c r="S80" s="9"/>
    </row>
    <row r="81" spans="1:23" ht="19.5" customHeight="1" x14ac:dyDescent="0.55000000000000004">
      <c r="A81" s="19" t="s">
        <v>31</v>
      </c>
      <c r="B81" s="18">
        <f>SUM(B82:B86)</f>
        <v>24900</v>
      </c>
      <c r="C81" s="18">
        <f t="shared" ref="C81:R81" si="40">SUM(C82:C86)</f>
        <v>0</v>
      </c>
      <c r="D81" s="18">
        <f t="shared" si="40"/>
        <v>0</v>
      </c>
      <c r="E81" s="18">
        <f t="shared" si="40"/>
        <v>0</v>
      </c>
      <c r="F81" s="18">
        <f t="shared" si="40"/>
        <v>0</v>
      </c>
      <c r="G81" s="18">
        <f t="shared" si="40"/>
        <v>0</v>
      </c>
      <c r="H81" s="18">
        <f t="shared" si="40"/>
        <v>15000</v>
      </c>
      <c r="I81" s="18">
        <f t="shared" si="40"/>
        <v>0</v>
      </c>
      <c r="J81" s="18">
        <f t="shared" si="40"/>
        <v>15000</v>
      </c>
      <c r="K81" s="18">
        <f t="shared" si="40"/>
        <v>7400</v>
      </c>
      <c r="L81" s="18">
        <f t="shared" si="40"/>
        <v>0</v>
      </c>
      <c r="M81" s="18">
        <f t="shared" si="40"/>
        <v>0</v>
      </c>
      <c r="N81" s="18">
        <f t="shared" si="40"/>
        <v>7400</v>
      </c>
      <c r="O81" s="18">
        <f t="shared" si="40"/>
        <v>2500</v>
      </c>
      <c r="P81" s="18">
        <f t="shared" si="40"/>
        <v>0</v>
      </c>
      <c r="Q81" s="18">
        <f t="shared" si="40"/>
        <v>0</v>
      </c>
      <c r="R81" s="18">
        <f t="shared" si="40"/>
        <v>2500</v>
      </c>
      <c r="S81" s="9"/>
    </row>
    <row r="82" spans="1:23" ht="19.5" customHeight="1" x14ac:dyDescent="0.55000000000000004">
      <c r="A82" s="17" t="s">
        <v>32</v>
      </c>
      <c r="B82" s="18">
        <f>SUM(F82+J82+N82+R82)</f>
        <v>19400</v>
      </c>
      <c r="C82" s="20"/>
      <c r="D82" s="20"/>
      <c r="E82" s="20"/>
      <c r="F82" s="18">
        <f>SUM(C82:E82)</f>
        <v>0</v>
      </c>
      <c r="G82" s="20"/>
      <c r="H82" s="20">
        <v>11700</v>
      </c>
      <c r="I82" s="20"/>
      <c r="J82" s="18">
        <f>SUM(G82:I82)</f>
        <v>11700</v>
      </c>
      <c r="K82" s="20">
        <v>5800</v>
      </c>
      <c r="L82" s="20"/>
      <c r="M82" s="20"/>
      <c r="N82" s="18">
        <f>SUM(K82:M82)</f>
        <v>5800</v>
      </c>
      <c r="O82" s="20">
        <v>1900</v>
      </c>
      <c r="P82" s="20"/>
      <c r="Q82" s="20"/>
      <c r="R82" s="18">
        <f>SUM(O82:Q82)</f>
        <v>1900</v>
      </c>
      <c r="S82" s="9"/>
    </row>
    <row r="83" spans="1:23" ht="19.5" customHeight="1" x14ac:dyDescent="0.55000000000000004">
      <c r="A83" s="17" t="s">
        <v>33</v>
      </c>
      <c r="B83" s="18">
        <f>SUM(F83+J83+N83+R83)</f>
        <v>5500</v>
      </c>
      <c r="C83" s="20"/>
      <c r="D83" s="20"/>
      <c r="E83" s="20"/>
      <c r="F83" s="18">
        <f>SUM(C83:E83)</f>
        <v>0</v>
      </c>
      <c r="G83" s="20"/>
      <c r="H83" s="20">
        <v>3300</v>
      </c>
      <c r="I83" s="20"/>
      <c r="J83" s="18">
        <f>SUM(G83:I83)</f>
        <v>3300</v>
      </c>
      <c r="K83" s="20">
        <v>1600</v>
      </c>
      <c r="L83" s="20"/>
      <c r="M83" s="20"/>
      <c r="N83" s="18">
        <f>SUM(K83:M83)</f>
        <v>1600</v>
      </c>
      <c r="O83" s="20">
        <v>600</v>
      </c>
      <c r="P83" s="20"/>
      <c r="Q83" s="20"/>
      <c r="R83" s="18">
        <f>SUM(O83:Q83)</f>
        <v>600</v>
      </c>
      <c r="S83" s="9"/>
    </row>
    <row r="84" spans="1:23" ht="19.5" customHeight="1" x14ac:dyDescent="0.55000000000000004">
      <c r="A84" s="17" t="s">
        <v>34</v>
      </c>
      <c r="B84" s="18">
        <f>SUM(F84+J84+N84+R84)</f>
        <v>0</v>
      </c>
      <c r="C84" s="20"/>
      <c r="D84" s="20"/>
      <c r="E84" s="20"/>
      <c r="F84" s="18">
        <f>SUM(C84:E84)</f>
        <v>0</v>
      </c>
      <c r="G84" s="20"/>
      <c r="H84" s="20"/>
      <c r="I84" s="20"/>
      <c r="J84" s="18">
        <f>SUM(G84:I84)</f>
        <v>0</v>
      </c>
      <c r="K84" s="20"/>
      <c r="L84" s="20"/>
      <c r="M84" s="20"/>
      <c r="N84" s="18">
        <f>SUM(K84:M84)</f>
        <v>0</v>
      </c>
      <c r="O84" s="20"/>
      <c r="P84" s="20"/>
      <c r="Q84" s="20"/>
      <c r="R84" s="18">
        <f>SUM(O84:Q84)</f>
        <v>0</v>
      </c>
      <c r="S84" s="9"/>
    </row>
    <row r="85" spans="1:23" ht="19.5" customHeight="1" x14ac:dyDescent="0.55000000000000004">
      <c r="A85" s="17" t="s">
        <v>35</v>
      </c>
      <c r="B85" s="18">
        <f>SUM(F85+J85+N85+R85)</f>
        <v>0</v>
      </c>
      <c r="C85" s="20"/>
      <c r="D85" s="20"/>
      <c r="E85" s="20"/>
      <c r="F85" s="18">
        <f>SUM(C85:E85)</f>
        <v>0</v>
      </c>
      <c r="G85" s="20"/>
      <c r="H85" s="20"/>
      <c r="I85" s="20"/>
      <c r="J85" s="18">
        <f>SUM(G85:I85)</f>
        <v>0</v>
      </c>
      <c r="K85" s="20"/>
      <c r="L85" s="20"/>
      <c r="M85" s="20"/>
      <c r="N85" s="18">
        <f>SUM(K85:M85)</f>
        <v>0</v>
      </c>
      <c r="O85" s="20"/>
      <c r="P85" s="20"/>
      <c r="Q85" s="20"/>
      <c r="R85" s="18">
        <f>SUM(O85:Q85)</f>
        <v>0</v>
      </c>
      <c r="S85" s="9"/>
    </row>
    <row r="86" spans="1:23" ht="19.5" customHeight="1" x14ac:dyDescent="0.55000000000000004">
      <c r="A86" s="17" t="s">
        <v>36</v>
      </c>
      <c r="B86" s="18">
        <f>SUM(F86+J86+N86+R86)</f>
        <v>0</v>
      </c>
      <c r="C86" s="20"/>
      <c r="D86" s="20"/>
      <c r="E86" s="20"/>
      <c r="F86" s="18">
        <f>SUM(C86:E86)</f>
        <v>0</v>
      </c>
      <c r="G86" s="20"/>
      <c r="H86" s="20"/>
      <c r="I86" s="20"/>
      <c r="J86" s="18">
        <f>SUM(G86:I86)</f>
        <v>0</v>
      </c>
      <c r="K86" s="20"/>
      <c r="L86" s="20"/>
      <c r="M86" s="20"/>
      <c r="N86" s="18">
        <f>SUM(K86:M86)</f>
        <v>0</v>
      </c>
      <c r="O86" s="20"/>
      <c r="P86" s="20"/>
      <c r="Q86" s="20"/>
      <c r="R86" s="18">
        <f>SUM(O86:Q86)</f>
        <v>0</v>
      </c>
      <c r="S86" s="9"/>
    </row>
    <row r="87" spans="1:23" ht="19.5" customHeight="1" x14ac:dyDescent="0.55000000000000004">
      <c r="A87" s="19" t="s">
        <v>37</v>
      </c>
      <c r="B87" s="18">
        <f t="shared" ref="B87:R87" si="41">SUM(B88:B93)</f>
        <v>191000</v>
      </c>
      <c r="C87" s="18">
        <f t="shared" si="41"/>
        <v>0</v>
      </c>
      <c r="D87" s="18">
        <f t="shared" si="41"/>
        <v>0</v>
      </c>
      <c r="E87" s="18">
        <f t="shared" si="41"/>
        <v>0</v>
      </c>
      <c r="F87" s="18">
        <f t="shared" si="41"/>
        <v>0</v>
      </c>
      <c r="G87" s="18">
        <f t="shared" si="41"/>
        <v>0</v>
      </c>
      <c r="H87" s="18">
        <f t="shared" si="41"/>
        <v>124500</v>
      </c>
      <c r="I87" s="18">
        <f t="shared" si="41"/>
        <v>0</v>
      </c>
      <c r="J87" s="18">
        <f t="shared" si="41"/>
        <v>124500</v>
      </c>
      <c r="K87" s="18">
        <f t="shared" si="41"/>
        <v>45800</v>
      </c>
      <c r="L87" s="18">
        <f t="shared" si="41"/>
        <v>0</v>
      </c>
      <c r="M87" s="18">
        <f t="shared" si="41"/>
        <v>0</v>
      </c>
      <c r="N87" s="18">
        <f t="shared" si="41"/>
        <v>45800</v>
      </c>
      <c r="O87" s="18">
        <f t="shared" si="41"/>
        <v>20700</v>
      </c>
      <c r="P87" s="18">
        <f t="shared" si="41"/>
        <v>0</v>
      </c>
      <c r="Q87" s="18">
        <f t="shared" si="41"/>
        <v>0</v>
      </c>
      <c r="R87" s="18">
        <f t="shared" si="41"/>
        <v>20700</v>
      </c>
      <c r="S87" s="9"/>
    </row>
    <row r="88" spans="1:23" ht="19.5" customHeight="1" x14ac:dyDescent="0.55000000000000004">
      <c r="A88" s="17" t="s">
        <v>38</v>
      </c>
      <c r="B88" s="18">
        <f t="shared" ref="B88:B93" si="42">SUM(F88+J88+N88+R88)</f>
        <v>0</v>
      </c>
      <c r="C88" s="20"/>
      <c r="D88" s="20"/>
      <c r="E88" s="20"/>
      <c r="F88" s="18">
        <f t="shared" ref="F88:F93" si="43">SUM(C88:E88)</f>
        <v>0</v>
      </c>
      <c r="G88" s="20"/>
      <c r="H88" s="20"/>
      <c r="I88" s="20"/>
      <c r="J88" s="18">
        <f t="shared" ref="J88:J93" si="44">SUM(G88:I88)</f>
        <v>0</v>
      </c>
      <c r="K88" s="20"/>
      <c r="L88" s="20"/>
      <c r="M88" s="20"/>
      <c r="N88" s="18">
        <f t="shared" ref="N88:N93" si="45">SUM(K88:M88)</f>
        <v>0</v>
      </c>
      <c r="O88" s="20"/>
      <c r="P88" s="20"/>
      <c r="Q88" s="20"/>
      <c r="R88" s="18">
        <f t="shared" ref="R88:R93" si="46">SUM(O88:Q88)</f>
        <v>0</v>
      </c>
      <c r="S88" s="9"/>
    </row>
    <row r="89" spans="1:23" ht="19.5" customHeight="1" x14ac:dyDescent="0.55000000000000004">
      <c r="A89" s="17" t="s">
        <v>39</v>
      </c>
      <c r="B89" s="18">
        <f t="shared" si="42"/>
        <v>7500</v>
      </c>
      <c r="C89" s="20"/>
      <c r="D89" s="20"/>
      <c r="E89" s="20"/>
      <c r="F89" s="18">
        <f t="shared" si="43"/>
        <v>0</v>
      </c>
      <c r="G89" s="20"/>
      <c r="H89" s="20">
        <v>4500</v>
      </c>
      <c r="I89" s="20"/>
      <c r="J89" s="18">
        <f t="shared" si="44"/>
        <v>4500</v>
      </c>
      <c r="K89" s="20">
        <v>2300</v>
      </c>
      <c r="L89" s="20"/>
      <c r="M89" s="20"/>
      <c r="N89" s="18">
        <f t="shared" si="45"/>
        <v>2300</v>
      </c>
      <c r="O89" s="20">
        <v>700</v>
      </c>
      <c r="P89" s="20"/>
      <c r="Q89" s="20"/>
      <c r="R89" s="18">
        <f t="shared" si="46"/>
        <v>700</v>
      </c>
      <c r="S89" s="9"/>
    </row>
    <row r="90" spans="1:23" ht="19.5" customHeight="1" x14ac:dyDescent="0.55000000000000004">
      <c r="A90" s="17" t="s">
        <v>40</v>
      </c>
      <c r="B90" s="18">
        <f t="shared" si="42"/>
        <v>0</v>
      </c>
      <c r="C90" s="20"/>
      <c r="D90" s="20"/>
      <c r="E90" s="20"/>
      <c r="F90" s="18">
        <f t="shared" si="43"/>
        <v>0</v>
      </c>
      <c r="G90" s="20"/>
      <c r="H90" s="20"/>
      <c r="I90" s="20"/>
      <c r="J90" s="18">
        <f t="shared" si="44"/>
        <v>0</v>
      </c>
      <c r="K90" s="20"/>
      <c r="L90" s="20"/>
      <c r="M90" s="20"/>
      <c r="N90" s="18">
        <f t="shared" si="45"/>
        <v>0</v>
      </c>
      <c r="O90" s="20"/>
      <c r="P90" s="20"/>
      <c r="Q90" s="20"/>
      <c r="R90" s="18">
        <f t="shared" si="46"/>
        <v>0</v>
      </c>
      <c r="S90" s="9"/>
    </row>
    <row r="91" spans="1:23" ht="19.5" customHeight="1" x14ac:dyDescent="0.55000000000000004">
      <c r="A91" s="17" t="s">
        <v>41</v>
      </c>
      <c r="B91" s="18">
        <f t="shared" si="42"/>
        <v>0</v>
      </c>
      <c r="C91" s="20"/>
      <c r="D91" s="20"/>
      <c r="E91" s="20"/>
      <c r="F91" s="18">
        <f t="shared" si="43"/>
        <v>0</v>
      </c>
      <c r="G91" s="20"/>
      <c r="H91" s="20"/>
      <c r="I91" s="20"/>
      <c r="J91" s="18">
        <f t="shared" si="44"/>
        <v>0</v>
      </c>
      <c r="K91" s="20"/>
      <c r="L91" s="20"/>
      <c r="M91" s="20"/>
      <c r="N91" s="18">
        <f t="shared" si="45"/>
        <v>0</v>
      </c>
      <c r="O91" s="20"/>
      <c r="P91" s="20"/>
      <c r="Q91" s="20"/>
      <c r="R91" s="18">
        <f t="shared" si="46"/>
        <v>0</v>
      </c>
      <c r="S91" s="9"/>
    </row>
    <row r="92" spans="1:23" ht="19.5" customHeight="1" x14ac:dyDescent="0.55000000000000004">
      <c r="A92" s="17" t="s">
        <v>42</v>
      </c>
      <c r="B92" s="18">
        <f t="shared" si="42"/>
        <v>0</v>
      </c>
      <c r="C92" s="20"/>
      <c r="D92" s="20"/>
      <c r="E92" s="20"/>
      <c r="F92" s="18">
        <f t="shared" si="43"/>
        <v>0</v>
      </c>
      <c r="G92" s="20"/>
      <c r="H92" s="20"/>
      <c r="I92" s="20"/>
      <c r="J92" s="18">
        <f t="shared" si="44"/>
        <v>0</v>
      </c>
      <c r="K92" s="20"/>
      <c r="L92" s="20"/>
      <c r="M92" s="20"/>
      <c r="N92" s="18">
        <f t="shared" si="45"/>
        <v>0</v>
      </c>
      <c r="O92" s="20"/>
      <c r="P92" s="20"/>
      <c r="Q92" s="20"/>
      <c r="R92" s="18">
        <f t="shared" si="46"/>
        <v>0</v>
      </c>
      <c r="S92" s="9"/>
    </row>
    <row r="93" spans="1:23" ht="19.5" customHeight="1" x14ac:dyDescent="0.55000000000000004">
      <c r="A93" s="17" t="s">
        <v>43</v>
      </c>
      <c r="B93" s="18">
        <f t="shared" si="42"/>
        <v>183500</v>
      </c>
      <c r="C93" s="20"/>
      <c r="D93" s="20"/>
      <c r="E93" s="20"/>
      <c r="F93" s="18">
        <f t="shared" si="43"/>
        <v>0</v>
      </c>
      <c r="G93" s="20"/>
      <c r="H93" s="20">
        <v>120000</v>
      </c>
      <c r="I93" s="20"/>
      <c r="J93" s="18">
        <f t="shared" si="44"/>
        <v>120000</v>
      </c>
      <c r="K93" s="20">
        <f>60000-16500</f>
        <v>43500</v>
      </c>
      <c r="L93" s="20"/>
      <c r="M93" s="20"/>
      <c r="N93" s="18">
        <f t="shared" si="45"/>
        <v>43500</v>
      </c>
      <c r="O93" s="20">
        <v>20000</v>
      </c>
      <c r="P93" s="20"/>
      <c r="Q93" s="20"/>
      <c r="R93" s="18">
        <f t="shared" si="46"/>
        <v>20000</v>
      </c>
      <c r="S93" s="9"/>
    </row>
    <row r="94" spans="1:23" ht="19.5" customHeight="1" x14ac:dyDescent="0.55000000000000004">
      <c r="A94" s="21" t="s">
        <v>44</v>
      </c>
      <c r="B94" s="16">
        <f t="shared" ref="B94:R94" si="47">SUM(B95:B95)</f>
        <v>0</v>
      </c>
      <c r="C94" s="16">
        <f t="shared" si="47"/>
        <v>0</v>
      </c>
      <c r="D94" s="16">
        <f t="shared" si="47"/>
        <v>0</v>
      </c>
      <c r="E94" s="16">
        <f t="shared" si="47"/>
        <v>0</v>
      </c>
      <c r="F94" s="16">
        <f t="shared" si="47"/>
        <v>0</v>
      </c>
      <c r="G94" s="16">
        <f t="shared" si="47"/>
        <v>0</v>
      </c>
      <c r="H94" s="16">
        <f t="shared" si="47"/>
        <v>0</v>
      </c>
      <c r="I94" s="16">
        <f t="shared" si="47"/>
        <v>0</v>
      </c>
      <c r="J94" s="16">
        <f t="shared" si="47"/>
        <v>0</v>
      </c>
      <c r="K94" s="16">
        <f t="shared" si="47"/>
        <v>0</v>
      </c>
      <c r="L94" s="16">
        <f t="shared" si="47"/>
        <v>0</v>
      </c>
      <c r="M94" s="16">
        <f t="shared" si="47"/>
        <v>0</v>
      </c>
      <c r="N94" s="16">
        <f t="shared" si="47"/>
        <v>0</v>
      </c>
      <c r="O94" s="16">
        <f t="shared" si="47"/>
        <v>0</v>
      </c>
      <c r="P94" s="16">
        <f t="shared" si="47"/>
        <v>0</v>
      </c>
      <c r="Q94" s="16">
        <f t="shared" si="47"/>
        <v>0</v>
      </c>
      <c r="R94" s="16">
        <f t="shared" si="47"/>
        <v>0</v>
      </c>
    </row>
    <row r="95" spans="1:23" ht="19.5" customHeight="1" x14ac:dyDescent="0.55000000000000004">
      <c r="A95" s="22" t="s">
        <v>45</v>
      </c>
      <c r="B95" s="23">
        <f>SUM(F95+J95+N95+R95)</f>
        <v>0</v>
      </c>
      <c r="C95" s="24"/>
      <c r="D95" s="24"/>
      <c r="E95" s="24"/>
      <c r="F95" s="23">
        <f>SUM(C95:E95)</f>
        <v>0</v>
      </c>
      <c r="G95" s="24"/>
      <c r="H95" s="24"/>
      <c r="I95" s="24"/>
      <c r="J95" s="23">
        <f>SUM(G95:I95)</f>
        <v>0</v>
      </c>
      <c r="K95" s="24"/>
      <c r="L95" s="24"/>
      <c r="M95" s="24"/>
      <c r="N95" s="23">
        <f>SUM(K95:M95)</f>
        <v>0</v>
      </c>
      <c r="O95" s="24"/>
      <c r="P95" s="24"/>
      <c r="Q95" s="24"/>
      <c r="R95" s="23">
        <f>SUM(O95:Q95)</f>
        <v>0</v>
      </c>
    </row>
    <row r="96" spans="1:23" ht="24.95" customHeight="1" x14ac:dyDescent="0.55000000000000004">
      <c r="A96" s="6" t="s">
        <v>180</v>
      </c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8"/>
      <c r="T96" s="8"/>
      <c r="U96" s="8"/>
      <c r="V96" s="8"/>
      <c r="W96" s="9"/>
    </row>
    <row r="97" spans="1:19" x14ac:dyDescent="0.55000000000000004">
      <c r="A97" s="146" t="s">
        <v>4</v>
      </c>
      <c r="B97" s="148" t="s">
        <v>5</v>
      </c>
      <c r="C97" s="143" t="s">
        <v>6</v>
      </c>
      <c r="D97" s="144"/>
      <c r="E97" s="145"/>
      <c r="F97" s="141" t="s">
        <v>7</v>
      </c>
      <c r="G97" s="143" t="s">
        <v>8</v>
      </c>
      <c r="H97" s="144"/>
      <c r="I97" s="145"/>
      <c r="J97" s="141" t="s">
        <v>9</v>
      </c>
      <c r="K97" s="143" t="s">
        <v>10</v>
      </c>
      <c r="L97" s="144"/>
      <c r="M97" s="145"/>
      <c r="N97" s="141" t="s">
        <v>11</v>
      </c>
      <c r="O97" s="143" t="s">
        <v>12</v>
      </c>
      <c r="P97" s="144"/>
      <c r="Q97" s="145"/>
      <c r="R97" s="141" t="s">
        <v>13</v>
      </c>
      <c r="S97" s="10"/>
    </row>
    <row r="98" spans="1:19" x14ac:dyDescent="0.55000000000000004">
      <c r="A98" s="147"/>
      <c r="B98" s="149"/>
      <c r="C98" s="11" t="s">
        <v>14</v>
      </c>
      <c r="D98" s="11" t="s">
        <v>15</v>
      </c>
      <c r="E98" s="11" t="s">
        <v>16</v>
      </c>
      <c r="F98" s="142"/>
      <c r="G98" s="11" t="s">
        <v>17</v>
      </c>
      <c r="H98" s="11" t="s">
        <v>18</v>
      </c>
      <c r="I98" s="11" t="s">
        <v>19</v>
      </c>
      <c r="J98" s="142"/>
      <c r="K98" s="11" t="s">
        <v>20</v>
      </c>
      <c r="L98" s="11" t="s">
        <v>21</v>
      </c>
      <c r="M98" s="11" t="s">
        <v>22</v>
      </c>
      <c r="N98" s="142"/>
      <c r="O98" s="11" t="s">
        <v>23</v>
      </c>
      <c r="P98" s="11" t="s">
        <v>24</v>
      </c>
      <c r="Q98" s="11" t="s">
        <v>25</v>
      </c>
      <c r="R98" s="142"/>
      <c r="S98" s="12"/>
    </row>
    <row r="99" spans="1:19" ht="19.5" customHeight="1" x14ac:dyDescent="0.55000000000000004">
      <c r="A99" s="13" t="s">
        <v>26</v>
      </c>
      <c r="B99" s="14">
        <f>SUM(B100+B117)</f>
        <v>50000</v>
      </c>
      <c r="C99" s="14">
        <f t="shared" ref="C99:R99" si="48">SUM(C100+C117)</f>
        <v>0</v>
      </c>
      <c r="D99" s="14">
        <f t="shared" si="48"/>
        <v>0</v>
      </c>
      <c r="E99" s="14">
        <f t="shared" si="48"/>
        <v>0</v>
      </c>
      <c r="F99" s="14">
        <f t="shared" si="48"/>
        <v>0</v>
      </c>
      <c r="G99" s="14">
        <f t="shared" si="48"/>
        <v>0</v>
      </c>
      <c r="H99" s="14">
        <f t="shared" si="48"/>
        <v>0</v>
      </c>
      <c r="I99" s="14">
        <f t="shared" si="48"/>
        <v>0</v>
      </c>
      <c r="J99" s="14">
        <f t="shared" si="48"/>
        <v>0</v>
      </c>
      <c r="K99" s="14">
        <f t="shared" si="48"/>
        <v>50000</v>
      </c>
      <c r="L99" s="14">
        <f t="shared" si="48"/>
        <v>0</v>
      </c>
      <c r="M99" s="14">
        <f t="shared" si="48"/>
        <v>0</v>
      </c>
      <c r="N99" s="14">
        <f t="shared" si="48"/>
        <v>50000</v>
      </c>
      <c r="O99" s="14">
        <f t="shared" si="48"/>
        <v>0</v>
      </c>
      <c r="P99" s="14">
        <f t="shared" si="48"/>
        <v>0</v>
      </c>
      <c r="Q99" s="14">
        <f t="shared" si="48"/>
        <v>0</v>
      </c>
      <c r="R99" s="14">
        <f t="shared" si="48"/>
        <v>0</v>
      </c>
      <c r="S99" s="9"/>
    </row>
    <row r="100" spans="1:19" ht="19.5" customHeight="1" x14ac:dyDescent="0.55000000000000004">
      <c r="A100" s="15" t="s">
        <v>27</v>
      </c>
      <c r="B100" s="16">
        <f>SUM(B101)</f>
        <v>50000</v>
      </c>
      <c r="C100" s="16">
        <f t="shared" ref="C100:R100" si="49">SUM(C101)</f>
        <v>0</v>
      </c>
      <c r="D100" s="16">
        <f t="shared" si="49"/>
        <v>0</v>
      </c>
      <c r="E100" s="16">
        <f t="shared" si="49"/>
        <v>0</v>
      </c>
      <c r="F100" s="16">
        <f t="shared" si="49"/>
        <v>0</v>
      </c>
      <c r="G100" s="16">
        <f t="shared" si="49"/>
        <v>0</v>
      </c>
      <c r="H100" s="16">
        <f t="shared" si="49"/>
        <v>0</v>
      </c>
      <c r="I100" s="16">
        <f t="shared" si="49"/>
        <v>0</v>
      </c>
      <c r="J100" s="16">
        <f t="shared" si="49"/>
        <v>0</v>
      </c>
      <c r="K100" s="16">
        <f t="shared" si="49"/>
        <v>50000</v>
      </c>
      <c r="L100" s="16">
        <f t="shared" si="49"/>
        <v>0</v>
      </c>
      <c r="M100" s="16">
        <f t="shared" si="49"/>
        <v>0</v>
      </c>
      <c r="N100" s="16">
        <f t="shared" si="49"/>
        <v>50000</v>
      </c>
      <c r="O100" s="16">
        <f t="shared" si="49"/>
        <v>0</v>
      </c>
      <c r="P100" s="16">
        <f t="shared" si="49"/>
        <v>0</v>
      </c>
      <c r="Q100" s="16">
        <f t="shared" si="49"/>
        <v>0</v>
      </c>
      <c r="R100" s="16">
        <f t="shared" si="49"/>
        <v>0</v>
      </c>
      <c r="S100" s="9"/>
    </row>
    <row r="101" spans="1:19" ht="19.5" customHeight="1" x14ac:dyDescent="0.55000000000000004">
      <c r="A101" s="17" t="s">
        <v>28</v>
      </c>
      <c r="B101" s="18">
        <f t="shared" ref="B101:R101" si="50">SUM(B102+B104+B110)</f>
        <v>50000</v>
      </c>
      <c r="C101" s="18">
        <f t="shared" si="50"/>
        <v>0</v>
      </c>
      <c r="D101" s="18">
        <f t="shared" si="50"/>
        <v>0</v>
      </c>
      <c r="E101" s="18">
        <f t="shared" si="50"/>
        <v>0</v>
      </c>
      <c r="F101" s="18">
        <f t="shared" si="50"/>
        <v>0</v>
      </c>
      <c r="G101" s="18">
        <f t="shared" si="50"/>
        <v>0</v>
      </c>
      <c r="H101" s="18">
        <f t="shared" si="50"/>
        <v>0</v>
      </c>
      <c r="I101" s="18">
        <f t="shared" si="50"/>
        <v>0</v>
      </c>
      <c r="J101" s="18">
        <f t="shared" si="50"/>
        <v>0</v>
      </c>
      <c r="K101" s="18">
        <f t="shared" si="50"/>
        <v>50000</v>
      </c>
      <c r="L101" s="18">
        <f t="shared" si="50"/>
        <v>0</v>
      </c>
      <c r="M101" s="18">
        <f t="shared" si="50"/>
        <v>0</v>
      </c>
      <c r="N101" s="18">
        <f t="shared" si="50"/>
        <v>50000</v>
      </c>
      <c r="O101" s="18">
        <f t="shared" si="50"/>
        <v>0</v>
      </c>
      <c r="P101" s="18">
        <f t="shared" si="50"/>
        <v>0</v>
      </c>
      <c r="Q101" s="18">
        <f t="shared" si="50"/>
        <v>0</v>
      </c>
      <c r="R101" s="18">
        <f t="shared" si="50"/>
        <v>0</v>
      </c>
      <c r="S101" s="9"/>
    </row>
    <row r="102" spans="1:19" ht="19.5" customHeight="1" x14ac:dyDescent="0.55000000000000004">
      <c r="A102" s="19" t="s">
        <v>29</v>
      </c>
      <c r="B102" s="18">
        <f t="shared" ref="B102:R102" si="51">SUM(B103:B103)</f>
        <v>0</v>
      </c>
      <c r="C102" s="18">
        <f t="shared" si="51"/>
        <v>0</v>
      </c>
      <c r="D102" s="18">
        <f t="shared" si="51"/>
        <v>0</v>
      </c>
      <c r="E102" s="18">
        <f t="shared" si="51"/>
        <v>0</v>
      </c>
      <c r="F102" s="18">
        <f t="shared" si="51"/>
        <v>0</v>
      </c>
      <c r="G102" s="18">
        <f t="shared" si="51"/>
        <v>0</v>
      </c>
      <c r="H102" s="18">
        <f t="shared" si="51"/>
        <v>0</v>
      </c>
      <c r="I102" s="18">
        <f t="shared" si="51"/>
        <v>0</v>
      </c>
      <c r="J102" s="18">
        <f t="shared" si="51"/>
        <v>0</v>
      </c>
      <c r="K102" s="18">
        <f t="shared" si="51"/>
        <v>0</v>
      </c>
      <c r="L102" s="18">
        <f t="shared" si="51"/>
        <v>0</v>
      </c>
      <c r="M102" s="18">
        <f t="shared" si="51"/>
        <v>0</v>
      </c>
      <c r="N102" s="18">
        <f t="shared" si="51"/>
        <v>0</v>
      </c>
      <c r="O102" s="18">
        <f t="shared" si="51"/>
        <v>0</v>
      </c>
      <c r="P102" s="18">
        <f t="shared" si="51"/>
        <v>0</v>
      </c>
      <c r="Q102" s="18">
        <f t="shared" si="51"/>
        <v>0</v>
      </c>
      <c r="R102" s="18">
        <f t="shared" si="51"/>
        <v>0</v>
      </c>
      <c r="S102" s="9"/>
    </row>
    <row r="103" spans="1:19" ht="19.5" customHeight="1" x14ac:dyDescent="0.55000000000000004">
      <c r="A103" s="17" t="s">
        <v>30</v>
      </c>
      <c r="B103" s="18">
        <f>SUM(F103+J103+N103+R103)</f>
        <v>0</v>
      </c>
      <c r="C103" s="20"/>
      <c r="D103" s="20"/>
      <c r="E103" s="20"/>
      <c r="F103" s="18">
        <f>SUM(C103:E103)</f>
        <v>0</v>
      </c>
      <c r="G103" s="20"/>
      <c r="H103" s="20"/>
      <c r="I103" s="20"/>
      <c r="J103" s="18">
        <f>SUM(G103:I103)</f>
        <v>0</v>
      </c>
      <c r="K103" s="20"/>
      <c r="L103" s="20"/>
      <c r="M103" s="20"/>
      <c r="N103" s="18">
        <f>SUM(K103:M103)</f>
        <v>0</v>
      </c>
      <c r="O103" s="20"/>
      <c r="P103" s="20"/>
      <c r="Q103" s="20"/>
      <c r="R103" s="18">
        <f>SUM(O103:Q103)</f>
        <v>0</v>
      </c>
      <c r="S103" s="9"/>
    </row>
    <row r="104" spans="1:19" ht="19.5" customHeight="1" x14ac:dyDescent="0.55000000000000004">
      <c r="A104" s="19" t="s">
        <v>31</v>
      </c>
      <c r="B104" s="18">
        <f>SUM(B105:B109)</f>
        <v>0</v>
      </c>
      <c r="C104" s="18">
        <f t="shared" ref="C104:R104" si="52">SUM(C105:C109)</f>
        <v>0</v>
      </c>
      <c r="D104" s="18">
        <f t="shared" si="52"/>
        <v>0</v>
      </c>
      <c r="E104" s="18">
        <f t="shared" si="52"/>
        <v>0</v>
      </c>
      <c r="F104" s="18">
        <f t="shared" si="52"/>
        <v>0</v>
      </c>
      <c r="G104" s="18">
        <f t="shared" si="52"/>
        <v>0</v>
      </c>
      <c r="H104" s="18">
        <f t="shared" si="52"/>
        <v>0</v>
      </c>
      <c r="I104" s="18">
        <f t="shared" si="52"/>
        <v>0</v>
      </c>
      <c r="J104" s="18">
        <f t="shared" si="52"/>
        <v>0</v>
      </c>
      <c r="K104" s="18">
        <f t="shared" si="52"/>
        <v>0</v>
      </c>
      <c r="L104" s="18">
        <f t="shared" si="52"/>
        <v>0</v>
      </c>
      <c r="M104" s="18">
        <f t="shared" si="52"/>
        <v>0</v>
      </c>
      <c r="N104" s="18">
        <f t="shared" si="52"/>
        <v>0</v>
      </c>
      <c r="O104" s="18">
        <f t="shared" si="52"/>
        <v>0</v>
      </c>
      <c r="P104" s="18">
        <f t="shared" si="52"/>
        <v>0</v>
      </c>
      <c r="Q104" s="18">
        <f t="shared" si="52"/>
        <v>0</v>
      </c>
      <c r="R104" s="18">
        <f t="shared" si="52"/>
        <v>0</v>
      </c>
      <c r="S104" s="9"/>
    </row>
    <row r="105" spans="1:19" ht="19.5" customHeight="1" x14ac:dyDescent="0.55000000000000004">
      <c r="A105" s="17" t="s">
        <v>32</v>
      </c>
      <c r="B105" s="18">
        <f>SUM(F105+J105+N105+R105)</f>
        <v>0</v>
      </c>
      <c r="C105" s="20"/>
      <c r="D105" s="20"/>
      <c r="E105" s="20"/>
      <c r="F105" s="18">
        <f>SUM(C105:E105)</f>
        <v>0</v>
      </c>
      <c r="G105" s="20"/>
      <c r="H105" s="20"/>
      <c r="I105" s="20"/>
      <c r="J105" s="18">
        <f>SUM(G105:I105)</f>
        <v>0</v>
      </c>
      <c r="K105" s="20"/>
      <c r="L105" s="20"/>
      <c r="M105" s="20"/>
      <c r="N105" s="18">
        <f>SUM(K105:M105)</f>
        <v>0</v>
      </c>
      <c r="O105" s="20"/>
      <c r="P105" s="20"/>
      <c r="Q105" s="20"/>
      <c r="R105" s="18">
        <f>SUM(O105:Q105)</f>
        <v>0</v>
      </c>
      <c r="S105" s="9"/>
    </row>
    <row r="106" spans="1:19" ht="19.5" customHeight="1" x14ac:dyDescent="0.55000000000000004">
      <c r="A106" s="17" t="s">
        <v>33</v>
      </c>
      <c r="B106" s="18">
        <f>SUM(F106+J106+N106+R106)</f>
        <v>0</v>
      </c>
      <c r="C106" s="20"/>
      <c r="D106" s="20"/>
      <c r="E106" s="20"/>
      <c r="F106" s="18">
        <f>SUM(C106:E106)</f>
        <v>0</v>
      </c>
      <c r="G106" s="20"/>
      <c r="H106" s="20"/>
      <c r="I106" s="20"/>
      <c r="J106" s="18">
        <f>SUM(G106:I106)</f>
        <v>0</v>
      </c>
      <c r="K106" s="20"/>
      <c r="L106" s="20"/>
      <c r="M106" s="20"/>
      <c r="N106" s="18">
        <f>SUM(K106:M106)</f>
        <v>0</v>
      </c>
      <c r="O106" s="20"/>
      <c r="P106" s="20"/>
      <c r="Q106" s="20"/>
      <c r="R106" s="18">
        <f>SUM(O106:Q106)</f>
        <v>0</v>
      </c>
      <c r="S106" s="9"/>
    </row>
    <row r="107" spans="1:19" ht="19.5" customHeight="1" x14ac:dyDescent="0.55000000000000004">
      <c r="A107" s="17" t="s">
        <v>34</v>
      </c>
      <c r="B107" s="18">
        <f>SUM(F107+J107+N107+R107)</f>
        <v>0</v>
      </c>
      <c r="C107" s="20"/>
      <c r="D107" s="20"/>
      <c r="E107" s="20"/>
      <c r="F107" s="18">
        <f>SUM(C107:E107)</f>
        <v>0</v>
      </c>
      <c r="G107" s="20"/>
      <c r="H107" s="20"/>
      <c r="I107" s="20"/>
      <c r="J107" s="18">
        <f>SUM(G107:I107)</f>
        <v>0</v>
      </c>
      <c r="K107" s="20"/>
      <c r="L107" s="20"/>
      <c r="M107" s="20"/>
      <c r="N107" s="18">
        <f>SUM(K107:M107)</f>
        <v>0</v>
      </c>
      <c r="O107" s="20"/>
      <c r="P107" s="20"/>
      <c r="Q107" s="20"/>
      <c r="R107" s="18">
        <f>SUM(O107:Q107)</f>
        <v>0</v>
      </c>
      <c r="S107" s="9"/>
    </row>
    <row r="108" spans="1:19" ht="19.5" customHeight="1" x14ac:dyDescent="0.55000000000000004">
      <c r="A108" s="17" t="s">
        <v>35</v>
      </c>
      <c r="B108" s="18">
        <f>SUM(F108+J108+N108+R108)</f>
        <v>0</v>
      </c>
      <c r="C108" s="20"/>
      <c r="D108" s="20"/>
      <c r="E108" s="20"/>
      <c r="F108" s="18">
        <f>SUM(C108:E108)</f>
        <v>0</v>
      </c>
      <c r="G108" s="20"/>
      <c r="H108" s="20"/>
      <c r="I108" s="20"/>
      <c r="J108" s="18">
        <f>SUM(G108:I108)</f>
        <v>0</v>
      </c>
      <c r="K108" s="20"/>
      <c r="L108" s="20"/>
      <c r="M108" s="20"/>
      <c r="N108" s="18">
        <f>SUM(K108:M108)</f>
        <v>0</v>
      </c>
      <c r="O108" s="20"/>
      <c r="P108" s="20"/>
      <c r="Q108" s="20"/>
      <c r="R108" s="18">
        <f>SUM(O108:Q108)</f>
        <v>0</v>
      </c>
      <c r="S108" s="9"/>
    </row>
    <row r="109" spans="1:19" ht="19.5" customHeight="1" x14ac:dyDescent="0.55000000000000004">
      <c r="A109" s="17" t="s">
        <v>36</v>
      </c>
      <c r="B109" s="18">
        <f>SUM(F109+J109+N109+R109)</f>
        <v>0</v>
      </c>
      <c r="C109" s="20"/>
      <c r="D109" s="20"/>
      <c r="E109" s="20"/>
      <c r="F109" s="18">
        <f>SUM(C109:E109)</f>
        <v>0</v>
      </c>
      <c r="G109" s="20"/>
      <c r="H109" s="20"/>
      <c r="I109" s="20"/>
      <c r="J109" s="18">
        <f>SUM(G109:I109)</f>
        <v>0</v>
      </c>
      <c r="K109" s="20"/>
      <c r="L109" s="20"/>
      <c r="M109" s="20"/>
      <c r="N109" s="18">
        <f>SUM(K109:M109)</f>
        <v>0</v>
      </c>
      <c r="O109" s="20"/>
      <c r="P109" s="20"/>
      <c r="Q109" s="20"/>
      <c r="R109" s="18">
        <f>SUM(O109:Q109)</f>
        <v>0</v>
      </c>
      <c r="S109" s="9"/>
    </row>
    <row r="110" spans="1:19" ht="19.5" customHeight="1" x14ac:dyDescent="0.55000000000000004">
      <c r="A110" s="19" t="s">
        <v>37</v>
      </c>
      <c r="B110" s="18">
        <f t="shared" ref="B110:R110" si="53">SUM(B111:B116)</f>
        <v>50000</v>
      </c>
      <c r="C110" s="18">
        <f t="shared" si="53"/>
        <v>0</v>
      </c>
      <c r="D110" s="18">
        <f t="shared" si="53"/>
        <v>0</v>
      </c>
      <c r="E110" s="18">
        <f t="shared" si="53"/>
        <v>0</v>
      </c>
      <c r="F110" s="18">
        <f t="shared" si="53"/>
        <v>0</v>
      </c>
      <c r="G110" s="18">
        <f t="shared" si="53"/>
        <v>0</v>
      </c>
      <c r="H110" s="18">
        <f t="shared" si="53"/>
        <v>0</v>
      </c>
      <c r="I110" s="18">
        <f t="shared" si="53"/>
        <v>0</v>
      </c>
      <c r="J110" s="18">
        <f t="shared" si="53"/>
        <v>0</v>
      </c>
      <c r="K110" s="18">
        <f t="shared" si="53"/>
        <v>50000</v>
      </c>
      <c r="L110" s="18">
        <f t="shared" si="53"/>
        <v>0</v>
      </c>
      <c r="M110" s="18">
        <f t="shared" si="53"/>
        <v>0</v>
      </c>
      <c r="N110" s="18">
        <f t="shared" si="53"/>
        <v>50000</v>
      </c>
      <c r="O110" s="18">
        <f t="shared" si="53"/>
        <v>0</v>
      </c>
      <c r="P110" s="18">
        <f t="shared" si="53"/>
        <v>0</v>
      </c>
      <c r="Q110" s="18">
        <f t="shared" si="53"/>
        <v>0</v>
      </c>
      <c r="R110" s="18">
        <f t="shared" si="53"/>
        <v>0</v>
      </c>
      <c r="S110" s="9"/>
    </row>
    <row r="111" spans="1:19" ht="19.5" customHeight="1" x14ac:dyDescent="0.55000000000000004">
      <c r="A111" s="17" t="s">
        <v>38</v>
      </c>
      <c r="B111" s="18">
        <f t="shared" ref="B111:B116" si="54">SUM(F111+J111+N111+R111)</f>
        <v>0</v>
      </c>
      <c r="C111" s="20"/>
      <c r="D111" s="20"/>
      <c r="E111" s="20"/>
      <c r="F111" s="18">
        <f t="shared" ref="F111:F116" si="55">SUM(C111:E111)</f>
        <v>0</v>
      </c>
      <c r="G111" s="20"/>
      <c r="H111" s="20"/>
      <c r="I111" s="20"/>
      <c r="J111" s="18">
        <f t="shared" ref="J111:J116" si="56">SUM(G111:I111)</f>
        <v>0</v>
      </c>
      <c r="K111" s="20"/>
      <c r="L111" s="20"/>
      <c r="M111" s="20"/>
      <c r="N111" s="18">
        <f t="shared" ref="N111:N116" si="57">SUM(K111:M111)</f>
        <v>0</v>
      </c>
      <c r="O111" s="20"/>
      <c r="P111" s="20"/>
      <c r="Q111" s="20"/>
      <c r="R111" s="18">
        <f t="shared" ref="R111:R116" si="58">SUM(O111:Q111)</f>
        <v>0</v>
      </c>
      <c r="S111" s="9"/>
    </row>
    <row r="112" spans="1:19" ht="19.5" customHeight="1" x14ac:dyDescent="0.55000000000000004">
      <c r="A112" s="17" t="s">
        <v>39</v>
      </c>
      <c r="B112" s="18">
        <f t="shared" si="54"/>
        <v>0</v>
      </c>
      <c r="C112" s="20"/>
      <c r="D112" s="20"/>
      <c r="E112" s="20"/>
      <c r="F112" s="18">
        <f t="shared" si="55"/>
        <v>0</v>
      </c>
      <c r="G112" s="20"/>
      <c r="H112" s="20"/>
      <c r="I112" s="20"/>
      <c r="J112" s="18">
        <f t="shared" si="56"/>
        <v>0</v>
      </c>
      <c r="K112" s="20"/>
      <c r="L112" s="20"/>
      <c r="M112" s="20"/>
      <c r="N112" s="18">
        <f t="shared" si="57"/>
        <v>0</v>
      </c>
      <c r="O112" s="20"/>
      <c r="P112" s="20"/>
      <c r="Q112" s="20"/>
      <c r="R112" s="18">
        <f t="shared" si="58"/>
        <v>0</v>
      </c>
      <c r="S112" s="9"/>
    </row>
    <row r="113" spans="1:24" ht="19.5" customHeight="1" x14ac:dyDescent="0.55000000000000004">
      <c r="A113" s="17" t="s">
        <v>40</v>
      </c>
      <c r="B113" s="18">
        <f t="shared" si="54"/>
        <v>0</v>
      </c>
      <c r="C113" s="20"/>
      <c r="D113" s="20"/>
      <c r="E113" s="20"/>
      <c r="F113" s="18">
        <f t="shared" si="55"/>
        <v>0</v>
      </c>
      <c r="G113" s="20"/>
      <c r="H113" s="20"/>
      <c r="I113" s="20"/>
      <c r="J113" s="18">
        <f t="shared" si="56"/>
        <v>0</v>
      </c>
      <c r="K113" s="20"/>
      <c r="L113" s="20"/>
      <c r="M113" s="20"/>
      <c r="N113" s="18">
        <f t="shared" si="57"/>
        <v>0</v>
      </c>
      <c r="O113" s="20"/>
      <c r="P113" s="20"/>
      <c r="Q113" s="20"/>
      <c r="R113" s="18">
        <f t="shared" si="58"/>
        <v>0</v>
      </c>
      <c r="S113" s="9"/>
    </row>
    <row r="114" spans="1:24" ht="19.5" customHeight="1" x14ac:dyDescent="0.55000000000000004">
      <c r="A114" s="17" t="s">
        <v>41</v>
      </c>
      <c r="B114" s="18">
        <f t="shared" si="54"/>
        <v>0</v>
      </c>
      <c r="C114" s="20"/>
      <c r="D114" s="20"/>
      <c r="E114" s="20"/>
      <c r="F114" s="18">
        <f t="shared" si="55"/>
        <v>0</v>
      </c>
      <c r="G114" s="20"/>
      <c r="H114" s="20"/>
      <c r="I114" s="20"/>
      <c r="J114" s="18">
        <f t="shared" si="56"/>
        <v>0</v>
      </c>
      <c r="K114" s="20"/>
      <c r="L114" s="20"/>
      <c r="M114" s="20"/>
      <c r="N114" s="18">
        <f t="shared" si="57"/>
        <v>0</v>
      </c>
      <c r="O114" s="20"/>
      <c r="P114" s="20"/>
      <c r="Q114" s="20"/>
      <c r="R114" s="18">
        <f t="shared" si="58"/>
        <v>0</v>
      </c>
      <c r="S114" s="9"/>
    </row>
    <row r="115" spans="1:24" ht="19.5" customHeight="1" x14ac:dyDescent="0.55000000000000004">
      <c r="A115" s="17" t="s">
        <v>42</v>
      </c>
      <c r="B115" s="18">
        <f t="shared" si="54"/>
        <v>0</v>
      </c>
      <c r="C115" s="20"/>
      <c r="D115" s="20"/>
      <c r="E115" s="20"/>
      <c r="F115" s="18">
        <f t="shared" si="55"/>
        <v>0</v>
      </c>
      <c r="G115" s="20"/>
      <c r="H115" s="20"/>
      <c r="I115" s="20"/>
      <c r="J115" s="18">
        <f t="shared" si="56"/>
        <v>0</v>
      </c>
      <c r="K115" s="20"/>
      <c r="L115" s="20"/>
      <c r="M115" s="20"/>
      <c r="N115" s="18">
        <f t="shared" si="57"/>
        <v>0</v>
      </c>
      <c r="O115" s="20"/>
      <c r="P115" s="20"/>
      <c r="Q115" s="20"/>
      <c r="R115" s="18">
        <f t="shared" si="58"/>
        <v>0</v>
      </c>
      <c r="S115" s="9"/>
    </row>
    <row r="116" spans="1:24" ht="19.5" customHeight="1" x14ac:dyDescent="0.55000000000000004">
      <c r="A116" s="17" t="s">
        <v>43</v>
      </c>
      <c r="B116" s="18">
        <f t="shared" si="54"/>
        <v>50000</v>
      </c>
      <c r="C116" s="20"/>
      <c r="D116" s="20"/>
      <c r="E116" s="20"/>
      <c r="F116" s="18">
        <f t="shared" si="55"/>
        <v>0</v>
      </c>
      <c r="G116" s="20"/>
      <c r="H116" s="20"/>
      <c r="I116" s="20"/>
      <c r="J116" s="18">
        <f t="shared" si="56"/>
        <v>0</v>
      </c>
      <c r="K116" s="20">
        <v>50000</v>
      </c>
      <c r="L116" s="20"/>
      <c r="M116" s="20"/>
      <c r="N116" s="18">
        <f t="shared" si="57"/>
        <v>50000</v>
      </c>
      <c r="O116" s="20"/>
      <c r="P116" s="20"/>
      <c r="Q116" s="20"/>
      <c r="R116" s="18">
        <f t="shared" si="58"/>
        <v>0</v>
      </c>
      <c r="S116" s="9"/>
    </row>
    <row r="117" spans="1:24" ht="19.5" customHeight="1" x14ac:dyDescent="0.55000000000000004">
      <c r="A117" s="21" t="s">
        <v>44</v>
      </c>
      <c r="B117" s="16">
        <f t="shared" ref="B117:R117" si="59">SUM(B118:B118)</f>
        <v>0</v>
      </c>
      <c r="C117" s="16">
        <f t="shared" si="59"/>
        <v>0</v>
      </c>
      <c r="D117" s="16">
        <f t="shared" si="59"/>
        <v>0</v>
      </c>
      <c r="E117" s="16">
        <f t="shared" si="59"/>
        <v>0</v>
      </c>
      <c r="F117" s="16">
        <f t="shared" si="59"/>
        <v>0</v>
      </c>
      <c r="G117" s="16">
        <f t="shared" si="59"/>
        <v>0</v>
      </c>
      <c r="H117" s="16">
        <f t="shared" si="59"/>
        <v>0</v>
      </c>
      <c r="I117" s="16">
        <f t="shared" si="59"/>
        <v>0</v>
      </c>
      <c r="J117" s="16">
        <f t="shared" si="59"/>
        <v>0</v>
      </c>
      <c r="K117" s="16">
        <f t="shared" si="59"/>
        <v>0</v>
      </c>
      <c r="L117" s="16">
        <f t="shared" si="59"/>
        <v>0</v>
      </c>
      <c r="M117" s="16">
        <f t="shared" si="59"/>
        <v>0</v>
      </c>
      <c r="N117" s="16">
        <f t="shared" si="59"/>
        <v>0</v>
      </c>
      <c r="O117" s="16">
        <f t="shared" si="59"/>
        <v>0</v>
      </c>
      <c r="P117" s="16">
        <f t="shared" si="59"/>
        <v>0</v>
      </c>
      <c r="Q117" s="16">
        <f t="shared" si="59"/>
        <v>0</v>
      </c>
      <c r="R117" s="16">
        <f t="shared" si="59"/>
        <v>0</v>
      </c>
    </row>
    <row r="118" spans="1:24" ht="19.5" customHeight="1" x14ac:dyDescent="0.55000000000000004">
      <c r="A118" s="22" t="s">
        <v>45</v>
      </c>
      <c r="B118" s="23">
        <f>SUM(F118+J118+N118+R118)</f>
        <v>0</v>
      </c>
      <c r="C118" s="24"/>
      <c r="D118" s="24"/>
      <c r="E118" s="24"/>
      <c r="F118" s="23">
        <f>SUM(C118:E118)</f>
        <v>0</v>
      </c>
      <c r="G118" s="24"/>
      <c r="H118" s="24"/>
      <c r="I118" s="24"/>
      <c r="J118" s="23">
        <f>SUM(G118:I118)</f>
        <v>0</v>
      </c>
      <c r="K118" s="24"/>
      <c r="L118" s="24"/>
      <c r="M118" s="24"/>
      <c r="N118" s="23">
        <f>SUM(K118:M118)</f>
        <v>0</v>
      </c>
      <c r="O118" s="24"/>
      <c r="P118" s="24"/>
      <c r="Q118" s="24"/>
      <c r="R118" s="23">
        <f>SUM(O118:Q118)</f>
        <v>0</v>
      </c>
    </row>
    <row r="119" spans="1:24" s="29" customFormat="1" ht="25.5" customHeight="1" x14ac:dyDescent="0.55000000000000004">
      <c r="A119" s="25" t="s">
        <v>49</v>
      </c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7"/>
      <c r="T119" s="27"/>
      <c r="U119" s="27"/>
      <c r="V119" s="27"/>
      <c r="W119" s="9"/>
      <c r="X119" s="28"/>
    </row>
    <row r="120" spans="1:24" s="31" customFormat="1" ht="19.5" customHeight="1" x14ac:dyDescent="0.2">
      <c r="A120" s="146" t="s">
        <v>4</v>
      </c>
      <c r="B120" s="148" t="s">
        <v>5</v>
      </c>
      <c r="C120" s="143" t="s">
        <v>6</v>
      </c>
      <c r="D120" s="144"/>
      <c r="E120" s="145"/>
      <c r="F120" s="141" t="s">
        <v>7</v>
      </c>
      <c r="G120" s="143" t="s">
        <v>8</v>
      </c>
      <c r="H120" s="144"/>
      <c r="I120" s="145"/>
      <c r="J120" s="141" t="s">
        <v>9</v>
      </c>
      <c r="K120" s="143" t="s">
        <v>10</v>
      </c>
      <c r="L120" s="144"/>
      <c r="M120" s="145"/>
      <c r="N120" s="141" t="s">
        <v>11</v>
      </c>
      <c r="O120" s="143" t="s">
        <v>12</v>
      </c>
      <c r="P120" s="144"/>
      <c r="Q120" s="145"/>
      <c r="R120" s="141" t="s">
        <v>13</v>
      </c>
      <c r="S120" s="10"/>
      <c r="T120" s="30"/>
    </row>
    <row r="121" spans="1:24" s="31" customFormat="1" ht="22.5" customHeight="1" x14ac:dyDescent="0.2">
      <c r="A121" s="147"/>
      <c r="B121" s="149"/>
      <c r="C121" s="11" t="s">
        <v>14</v>
      </c>
      <c r="D121" s="11" t="s">
        <v>15</v>
      </c>
      <c r="E121" s="11" t="s">
        <v>16</v>
      </c>
      <c r="F121" s="142"/>
      <c r="G121" s="11" t="s">
        <v>17</v>
      </c>
      <c r="H121" s="11" t="s">
        <v>18</v>
      </c>
      <c r="I121" s="11" t="s">
        <v>19</v>
      </c>
      <c r="J121" s="142"/>
      <c r="K121" s="11" t="s">
        <v>20</v>
      </c>
      <c r="L121" s="11" t="s">
        <v>21</v>
      </c>
      <c r="M121" s="11" t="s">
        <v>22</v>
      </c>
      <c r="N121" s="142"/>
      <c r="O121" s="11" t="s">
        <v>23</v>
      </c>
      <c r="P121" s="11" t="s">
        <v>24</v>
      </c>
      <c r="Q121" s="11" t="s">
        <v>25</v>
      </c>
      <c r="R121" s="142"/>
      <c r="S121" s="12"/>
    </row>
    <row r="122" spans="1:24" ht="19.5" customHeight="1" x14ac:dyDescent="0.55000000000000004">
      <c r="A122" s="13" t="s">
        <v>26</v>
      </c>
      <c r="B122" s="14">
        <f>SUM(B123+B140)</f>
        <v>942000</v>
      </c>
      <c r="C122" s="14">
        <f t="shared" ref="C122:R122" si="60">SUM(C123+C140)</f>
        <v>0</v>
      </c>
      <c r="D122" s="14">
        <f t="shared" si="60"/>
        <v>0</v>
      </c>
      <c r="E122" s="14">
        <f t="shared" si="60"/>
        <v>0</v>
      </c>
      <c r="F122" s="14">
        <f t="shared" si="60"/>
        <v>0</v>
      </c>
      <c r="G122" s="14">
        <f t="shared" si="60"/>
        <v>0</v>
      </c>
      <c r="H122" s="14">
        <f t="shared" si="60"/>
        <v>565200</v>
      </c>
      <c r="I122" s="14">
        <f t="shared" si="60"/>
        <v>0</v>
      </c>
      <c r="J122" s="14">
        <f t="shared" si="60"/>
        <v>565200</v>
      </c>
      <c r="K122" s="14">
        <f t="shared" si="60"/>
        <v>282600</v>
      </c>
      <c r="L122" s="14">
        <f t="shared" si="60"/>
        <v>0</v>
      </c>
      <c r="M122" s="14">
        <f t="shared" si="60"/>
        <v>0</v>
      </c>
      <c r="N122" s="14">
        <f t="shared" si="60"/>
        <v>282600</v>
      </c>
      <c r="O122" s="14">
        <f t="shared" si="60"/>
        <v>94200</v>
      </c>
      <c r="P122" s="14">
        <f t="shared" si="60"/>
        <v>0</v>
      </c>
      <c r="Q122" s="14">
        <f t="shared" si="60"/>
        <v>0</v>
      </c>
      <c r="R122" s="14">
        <f t="shared" si="60"/>
        <v>94200</v>
      </c>
      <c r="S122" s="9"/>
    </row>
    <row r="123" spans="1:24" ht="19.5" customHeight="1" x14ac:dyDescent="0.55000000000000004">
      <c r="A123" s="15" t="s">
        <v>27</v>
      </c>
      <c r="B123" s="16">
        <f>SUM(B124)</f>
        <v>942000</v>
      </c>
      <c r="C123" s="16">
        <f t="shared" ref="C123:R123" si="61">SUM(C124)</f>
        <v>0</v>
      </c>
      <c r="D123" s="16">
        <f t="shared" si="61"/>
        <v>0</v>
      </c>
      <c r="E123" s="16">
        <f t="shared" si="61"/>
        <v>0</v>
      </c>
      <c r="F123" s="16">
        <f t="shared" si="61"/>
        <v>0</v>
      </c>
      <c r="G123" s="16">
        <f t="shared" si="61"/>
        <v>0</v>
      </c>
      <c r="H123" s="16">
        <f t="shared" si="61"/>
        <v>565200</v>
      </c>
      <c r="I123" s="16">
        <f t="shared" si="61"/>
        <v>0</v>
      </c>
      <c r="J123" s="16">
        <f t="shared" si="61"/>
        <v>565200</v>
      </c>
      <c r="K123" s="16">
        <f t="shared" si="61"/>
        <v>282600</v>
      </c>
      <c r="L123" s="16">
        <f t="shared" si="61"/>
        <v>0</v>
      </c>
      <c r="M123" s="16">
        <f t="shared" si="61"/>
        <v>0</v>
      </c>
      <c r="N123" s="16">
        <f t="shared" si="61"/>
        <v>282600</v>
      </c>
      <c r="O123" s="16">
        <f t="shared" si="61"/>
        <v>94200</v>
      </c>
      <c r="P123" s="16">
        <f t="shared" si="61"/>
        <v>0</v>
      </c>
      <c r="Q123" s="16">
        <f t="shared" si="61"/>
        <v>0</v>
      </c>
      <c r="R123" s="16">
        <f t="shared" si="61"/>
        <v>94200</v>
      </c>
      <c r="S123" s="9"/>
    </row>
    <row r="124" spans="1:24" ht="19.5" customHeight="1" x14ac:dyDescent="0.55000000000000004">
      <c r="A124" s="17" t="s">
        <v>28</v>
      </c>
      <c r="B124" s="18">
        <f t="shared" ref="B124:R124" si="62">SUM(B125+B127+B133)</f>
        <v>942000</v>
      </c>
      <c r="C124" s="18">
        <f t="shared" si="62"/>
        <v>0</v>
      </c>
      <c r="D124" s="18">
        <f t="shared" si="62"/>
        <v>0</v>
      </c>
      <c r="E124" s="18">
        <f t="shared" si="62"/>
        <v>0</v>
      </c>
      <c r="F124" s="18">
        <f t="shared" si="62"/>
        <v>0</v>
      </c>
      <c r="G124" s="18">
        <f t="shared" si="62"/>
        <v>0</v>
      </c>
      <c r="H124" s="18">
        <f t="shared" si="62"/>
        <v>565200</v>
      </c>
      <c r="I124" s="18">
        <f t="shared" si="62"/>
        <v>0</v>
      </c>
      <c r="J124" s="18">
        <f t="shared" si="62"/>
        <v>565200</v>
      </c>
      <c r="K124" s="18">
        <f t="shared" si="62"/>
        <v>282600</v>
      </c>
      <c r="L124" s="18">
        <f t="shared" si="62"/>
        <v>0</v>
      </c>
      <c r="M124" s="18">
        <f t="shared" si="62"/>
        <v>0</v>
      </c>
      <c r="N124" s="18">
        <f t="shared" si="62"/>
        <v>282600</v>
      </c>
      <c r="O124" s="18">
        <f t="shared" si="62"/>
        <v>94200</v>
      </c>
      <c r="P124" s="18">
        <f t="shared" si="62"/>
        <v>0</v>
      </c>
      <c r="Q124" s="18">
        <f t="shared" si="62"/>
        <v>0</v>
      </c>
      <c r="R124" s="18">
        <f t="shared" si="62"/>
        <v>94200</v>
      </c>
      <c r="S124" s="9"/>
    </row>
    <row r="125" spans="1:24" ht="19.5" customHeight="1" x14ac:dyDescent="0.55000000000000004">
      <c r="A125" s="19" t="s">
        <v>29</v>
      </c>
      <c r="B125" s="18">
        <f t="shared" ref="B125:R125" si="63">SUM(B126:B126)</f>
        <v>0</v>
      </c>
      <c r="C125" s="18">
        <f t="shared" si="63"/>
        <v>0</v>
      </c>
      <c r="D125" s="18">
        <f t="shared" si="63"/>
        <v>0</v>
      </c>
      <c r="E125" s="18">
        <f t="shared" si="63"/>
        <v>0</v>
      </c>
      <c r="F125" s="18">
        <f t="shared" si="63"/>
        <v>0</v>
      </c>
      <c r="G125" s="18">
        <f t="shared" si="63"/>
        <v>0</v>
      </c>
      <c r="H125" s="18">
        <f t="shared" si="63"/>
        <v>0</v>
      </c>
      <c r="I125" s="18">
        <f t="shared" si="63"/>
        <v>0</v>
      </c>
      <c r="J125" s="18">
        <f t="shared" si="63"/>
        <v>0</v>
      </c>
      <c r="K125" s="18">
        <f t="shared" si="63"/>
        <v>0</v>
      </c>
      <c r="L125" s="18">
        <f t="shared" si="63"/>
        <v>0</v>
      </c>
      <c r="M125" s="18">
        <f t="shared" si="63"/>
        <v>0</v>
      </c>
      <c r="N125" s="18">
        <f t="shared" si="63"/>
        <v>0</v>
      </c>
      <c r="O125" s="18">
        <f t="shared" si="63"/>
        <v>0</v>
      </c>
      <c r="P125" s="18">
        <f t="shared" si="63"/>
        <v>0</v>
      </c>
      <c r="Q125" s="18">
        <f t="shared" si="63"/>
        <v>0</v>
      </c>
      <c r="R125" s="18">
        <f t="shared" si="63"/>
        <v>0</v>
      </c>
      <c r="S125" s="9"/>
    </row>
    <row r="126" spans="1:24" ht="19.5" customHeight="1" x14ac:dyDescent="0.55000000000000004">
      <c r="A126" s="17" t="s">
        <v>30</v>
      </c>
      <c r="B126" s="18">
        <f>SUM(F126+J126+N126+R126)</f>
        <v>0</v>
      </c>
      <c r="C126" s="32">
        <f>+C11+C34+C57+C80+C103</f>
        <v>0</v>
      </c>
      <c r="D126" s="32">
        <f t="shared" ref="D126:E126" si="64">+D11+D34+D57+D80+D103</f>
        <v>0</v>
      </c>
      <c r="E126" s="32">
        <f t="shared" si="64"/>
        <v>0</v>
      </c>
      <c r="F126" s="18">
        <f>SUM(C126:E126)</f>
        <v>0</v>
      </c>
      <c r="G126" s="32">
        <f t="shared" ref="G126:I126" si="65">+G11+G34+G57+G80+G103</f>
        <v>0</v>
      </c>
      <c r="H126" s="32">
        <f t="shared" si="65"/>
        <v>0</v>
      </c>
      <c r="I126" s="32">
        <f t="shared" si="65"/>
        <v>0</v>
      </c>
      <c r="J126" s="18">
        <f>SUM(G126:I126)</f>
        <v>0</v>
      </c>
      <c r="K126" s="32">
        <f t="shared" ref="K126:M126" si="66">+K11+K34+K57+K80+K103</f>
        <v>0</v>
      </c>
      <c r="L126" s="32">
        <f t="shared" si="66"/>
        <v>0</v>
      </c>
      <c r="M126" s="32">
        <f t="shared" si="66"/>
        <v>0</v>
      </c>
      <c r="N126" s="18">
        <f>SUM(K126:M126)</f>
        <v>0</v>
      </c>
      <c r="O126" s="32">
        <f t="shared" ref="O126:Q126" si="67">+O11+O34+O57+O80+O103</f>
        <v>0</v>
      </c>
      <c r="P126" s="32">
        <f t="shared" si="67"/>
        <v>0</v>
      </c>
      <c r="Q126" s="32">
        <f t="shared" si="67"/>
        <v>0</v>
      </c>
      <c r="R126" s="18">
        <f>SUM(O126:Q126)</f>
        <v>0</v>
      </c>
      <c r="S126" s="9"/>
    </row>
    <row r="127" spans="1:24" ht="19.5" customHeight="1" x14ac:dyDescent="0.55000000000000004">
      <c r="A127" s="19" t="s">
        <v>31</v>
      </c>
      <c r="B127" s="18">
        <f>SUM(B128:B132)</f>
        <v>274000</v>
      </c>
      <c r="C127" s="18">
        <f t="shared" ref="C127:R127" si="68">SUM(C128:C132)</f>
        <v>0</v>
      </c>
      <c r="D127" s="18">
        <f t="shared" si="68"/>
        <v>0</v>
      </c>
      <c r="E127" s="18">
        <f t="shared" si="68"/>
        <v>0</v>
      </c>
      <c r="F127" s="18">
        <f t="shared" si="68"/>
        <v>0</v>
      </c>
      <c r="G127" s="18">
        <f t="shared" si="68"/>
        <v>0</v>
      </c>
      <c r="H127" s="18">
        <f t="shared" si="68"/>
        <v>172100</v>
      </c>
      <c r="I127" s="18">
        <f t="shared" si="68"/>
        <v>0</v>
      </c>
      <c r="J127" s="18">
        <f t="shared" si="68"/>
        <v>172100</v>
      </c>
      <c r="K127" s="18">
        <f t="shared" si="68"/>
        <v>76400</v>
      </c>
      <c r="L127" s="18">
        <f t="shared" si="68"/>
        <v>0</v>
      </c>
      <c r="M127" s="18">
        <f t="shared" si="68"/>
        <v>0</v>
      </c>
      <c r="N127" s="18">
        <f t="shared" si="68"/>
        <v>76400</v>
      </c>
      <c r="O127" s="18">
        <f t="shared" si="68"/>
        <v>25500</v>
      </c>
      <c r="P127" s="18">
        <f t="shared" si="68"/>
        <v>0</v>
      </c>
      <c r="Q127" s="18">
        <f t="shared" si="68"/>
        <v>0</v>
      </c>
      <c r="R127" s="18">
        <f t="shared" si="68"/>
        <v>25500</v>
      </c>
      <c r="S127" s="9"/>
    </row>
    <row r="128" spans="1:24" ht="19.5" customHeight="1" x14ac:dyDescent="0.55000000000000004">
      <c r="A128" s="17" t="s">
        <v>32</v>
      </c>
      <c r="B128" s="18">
        <f>SUM(F128+J128+N128+R128)</f>
        <v>77400</v>
      </c>
      <c r="C128" s="32">
        <f t="shared" ref="C128:E128" si="69">+C13+C36+C59+C82+C105</f>
        <v>0</v>
      </c>
      <c r="D128" s="32">
        <f t="shared" si="69"/>
        <v>0</v>
      </c>
      <c r="E128" s="32">
        <f t="shared" si="69"/>
        <v>0</v>
      </c>
      <c r="F128" s="18">
        <f>SUM(C128:E128)</f>
        <v>0</v>
      </c>
      <c r="G128" s="32">
        <f t="shared" ref="G128:I128" si="70">+G13+G36+G59+G82+G105</f>
        <v>0</v>
      </c>
      <c r="H128" s="32">
        <f t="shared" si="70"/>
        <v>54100</v>
      </c>
      <c r="I128" s="32">
        <f t="shared" si="70"/>
        <v>0</v>
      </c>
      <c r="J128" s="18">
        <f>SUM(G128:I128)</f>
        <v>54100</v>
      </c>
      <c r="K128" s="32">
        <f t="shared" ref="K128:M128" si="71">+K13+K36+K59+K82+K105</f>
        <v>17500</v>
      </c>
      <c r="L128" s="32">
        <f t="shared" si="71"/>
        <v>0</v>
      </c>
      <c r="M128" s="32">
        <f t="shared" si="71"/>
        <v>0</v>
      </c>
      <c r="N128" s="18">
        <f>SUM(K128:M128)</f>
        <v>17500</v>
      </c>
      <c r="O128" s="32">
        <f t="shared" ref="O128:Q128" si="72">+O13+O36+O59+O82+O105</f>
        <v>5800</v>
      </c>
      <c r="P128" s="32">
        <f t="shared" si="72"/>
        <v>0</v>
      </c>
      <c r="Q128" s="32">
        <f t="shared" si="72"/>
        <v>0</v>
      </c>
      <c r="R128" s="18">
        <f>SUM(O128:Q128)</f>
        <v>5800</v>
      </c>
      <c r="S128" s="9"/>
    </row>
    <row r="129" spans="1:19" ht="19.5" customHeight="1" x14ac:dyDescent="0.55000000000000004">
      <c r="A129" s="17" t="s">
        <v>33</v>
      </c>
      <c r="B129" s="18">
        <f>SUM(F129+J129+N129+R129)</f>
        <v>16600</v>
      </c>
      <c r="C129" s="32">
        <f t="shared" ref="C129:E129" si="73">+C14+C37+C60+C83+C106</f>
        <v>0</v>
      </c>
      <c r="D129" s="32">
        <f t="shared" si="73"/>
        <v>0</v>
      </c>
      <c r="E129" s="32">
        <f t="shared" si="73"/>
        <v>0</v>
      </c>
      <c r="F129" s="18">
        <f>SUM(C129:E129)</f>
        <v>0</v>
      </c>
      <c r="G129" s="32">
        <f t="shared" ref="G129:I129" si="74">+G14+G37+G60+G83+G106</f>
        <v>0</v>
      </c>
      <c r="H129" s="32">
        <f t="shared" si="74"/>
        <v>10000</v>
      </c>
      <c r="I129" s="32">
        <f t="shared" si="74"/>
        <v>0</v>
      </c>
      <c r="J129" s="18">
        <f>SUM(G129:I129)</f>
        <v>10000</v>
      </c>
      <c r="K129" s="32">
        <f t="shared" ref="K129:M129" si="75">+K14+K37+K60+K83+K106</f>
        <v>4900</v>
      </c>
      <c r="L129" s="32">
        <f t="shared" si="75"/>
        <v>0</v>
      </c>
      <c r="M129" s="32">
        <f t="shared" si="75"/>
        <v>0</v>
      </c>
      <c r="N129" s="18">
        <f>SUM(K129:M129)</f>
        <v>4900</v>
      </c>
      <c r="O129" s="32">
        <f t="shared" ref="O129:Q129" si="76">+O14+O37+O60+O83+O106</f>
        <v>1700</v>
      </c>
      <c r="P129" s="32">
        <f t="shared" si="76"/>
        <v>0</v>
      </c>
      <c r="Q129" s="32">
        <f t="shared" si="76"/>
        <v>0</v>
      </c>
      <c r="R129" s="18">
        <f>SUM(O129:Q129)</f>
        <v>1700</v>
      </c>
      <c r="S129" s="9"/>
    </row>
    <row r="130" spans="1:19" ht="19.5" customHeight="1" x14ac:dyDescent="0.55000000000000004">
      <c r="A130" s="17" t="s">
        <v>34</v>
      </c>
      <c r="B130" s="18">
        <f>SUM(F130+J130+N130+R130)</f>
        <v>0</v>
      </c>
      <c r="C130" s="32">
        <f t="shared" ref="C130:E130" si="77">+C15+C38+C61+C84+C107</f>
        <v>0</v>
      </c>
      <c r="D130" s="32">
        <f t="shared" si="77"/>
        <v>0</v>
      </c>
      <c r="E130" s="32">
        <f t="shared" si="77"/>
        <v>0</v>
      </c>
      <c r="F130" s="18">
        <f>SUM(C130:E130)</f>
        <v>0</v>
      </c>
      <c r="G130" s="32">
        <f t="shared" ref="G130:I130" si="78">+G15+G38+G61+G84+G107</f>
        <v>0</v>
      </c>
      <c r="H130" s="32">
        <f t="shared" si="78"/>
        <v>0</v>
      </c>
      <c r="I130" s="32">
        <f t="shared" si="78"/>
        <v>0</v>
      </c>
      <c r="J130" s="18">
        <f>SUM(G130:I130)</f>
        <v>0</v>
      </c>
      <c r="K130" s="32">
        <f t="shared" ref="K130:M130" si="79">+K15+K38+K61+K84+K107</f>
        <v>0</v>
      </c>
      <c r="L130" s="32">
        <f t="shared" si="79"/>
        <v>0</v>
      </c>
      <c r="M130" s="32">
        <f t="shared" si="79"/>
        <v>0</v>
      </c>
      <c r="N130" s="18">
        <f>SUM(K130:M130)</f>
        <v>0</v>
      </c>
      <c r="O130" s="32">
        <f t="shared" ref="O130:Q130" si="80">+O15+O38+O61+O84+O107</f>
        <v>0</v>
      </c>
      <c r="P130" s="32">
        <f t="shared" si="80"/>
        <v>0</v>
      </c>
      <c r="Q130" s="32">
        <f t="shared" si="80"/>
        <v>0</v>
      </c>
      <c r="R130" s="18">
        <f>SUM(O130:Q130)</f>
        <v>0</v>
      </c>
      <c r="S130" s="9"/>
    </row>
    <row r="131" spans="1:19" ht="19.5" customHeight="1" x14ac:dyDescent="0.55000000000000004">
      <c r="A131" s="17" t="s">
        <v>35</v>
      </c>
      <c r="B131" s="18">
        <f>SUM(F131+J131+N131+R131)</f>
        <v>180000</v>
      </c>
      <c r="C131" s="32">
        <f t="shared" ref="C131:E131" si="81">+C16+C39+C62+C85+C108</f>
        <v>0</v>
      </c>
      <c r="D131" s="32">
        <f t="shared" si="81"/>
        <v>0</v>
      </c>
      <c r="E131" s="32">
        <f t="shared" si="81"/>
        <v>0</v>
      </c>
      <c r="F131" s="18">
        <f>SUM(C131:E131)</f>
        <v>0</v>
      </c>
      <c r="G131" s="32">
        <f t="shared" ref="G131:I131" si="82">+G16+G39+G62+G85+G108</f>
        <v>0</v>
      </c>
      <c r="H131" s="32">
        <f t="shared" si="82"/>
        <v>108000</v>
      </c>
      <c r="I131" s="32">
        <f t="shared" si="82"/>
        <v>0</v>
      </c>
      <c r="J131" s="18">
        <f>SUM(G131:I131)</f>
        <v>108000</v>
      </c>
      <c r="K131" s="32">
        <f t="shared" ref="K131:M131" si="83">+K16+K39+K62+K85+K108</f>
        <v>54000</v>
      </c>
      <c r="L131" s="32">
        <f t="shared" si="83"/>
        <v>0</v>
      </c>
      <c r="M131" s="32">
        <f t="shared" si="83"/>
        <v>0</v>
      </c>
      <c r="N131" s="18">
        <f>SUM(K131:M131)</f>
        <v>54000</v>
      </c>
      <c r="O131" s="32">
        <f t="shared" ref="O131:Q131" si="84">+O16+O39+O62+O85+O108</f>
        <v>18000</v>
      </c>
      <c r="P131" s="32">
        <f t="shared" si="84"/>
        <v>0</v>
      </c>
      <c r="Q131" s="32">
        <f t="shared" si="84"/>
        <v>0</v>
      </c>
      <c r="R131" s="18">
        <f>SUM(O131:Q131)</f>
        <v>18000</v>
      </c>
      <c r="S131" s="9"/>
    </row>
    <row r="132" spans="1:19" ht="19.5" customHeight="1" x14ac:dyDescent="0.55000000000000004">
      <c r="A132" s="17" t="s">
        <v>36</v>
      </c>
      <c r="B132" s="18">
        <f>SUM(F132+J132+N132+R132)</f>
        <v>0</v>
      </c>
      <c r="C132" s="32">
        <f t="shared" ref="C132:E132" si="85">+C17+C40+C63+C86+C109</f>
        <v>0</v>
      </c>
      <c r="D132" s="32">
        <f t="shared" si="85"/>
        <v>0</v>
      </c>
      <c r="E132" s="32">
        <f t="shared" si="85"/>
        <v>0</v>
      </c>
      <c r="F132" s="18">
        <f>SUM(C132:E132)</f>
        <v>0</v>
      </c>
      <c r="G132" s="32">
        <f t="shared" ref="G132:I132" si="86">+G17+G40+G63+G86+G109</f>
        <v>0</v>
      </c>
      <c r="H132" s="32">
        <f t="shared" si="86"/>
        <v>0</v>
      </c>
      <c r="I132" s="32">
        <f t="shared" si="86"/>
        <v>0</v>
      </c>
      <c r="J132" s="18">
        <f>SUM(G132:I132)</f>
        <v>0</v>
      </c>
      <c r="K132" s="32">
        <f t="shared" ref="K132:M132" si="87">+K17+K40+K63+K86+K109</f>
        <v>0</v>
      </c>
      <c r="L132" s="32">
        <f t="shared" si="87"/>
        <v>0</v>
      </c>
      <c r="M132" s="32">
        <f t="shared" si="87"/>
        <v>0</v>
      </c>
      <c r="N132" s="18">
        <f>SUM(K132:M132)</f>
        <v>0</v>
      </c>
      <c r="O132" s="32">
        <f t="shared" ref="O132:Q132" si="88">+O17+O40+O63+O86+O109</f>
        <v>0</v>
      </c>
      <c r="P132" s="32">
        <f t="shared" si="88"/>
        <v>0</v>
      </c>
      <c r="Q132" s="32">
        <f t="shared" si="88"/>
        <v>0</v>
      </c>
      <c r="R132" s="18">
        <f>SUM(O132:Q132)</f>
        <v>0</v>
      </c>
      <c r="S132" s="9"/>
    </row>
    <row r="133" spans="1:19" ht="19.5" customHeight="1" x14ac:dyDescent="0.55000000000000004">
      <c r="A133" s="19" t="s">
        <v>37</v>
      </c>
      <c r="B133" s="18">
        <f t="shared" ref="B133:R133" si="89">SUM(B134:B139)</f>
        <v>668000</v>
      </c>
      <c r="C133" s="18">
        <f t="shared" si="89"/>
        <v>0</v>
      </c>
      <c r="D133" s="18">
        <f t="shared" si="89"/>
        <v>0</v>
      </c>
      <c r="E133" s="18">
        <f t="shared" si="89"/>
        <v>0</v>
      </c>
      <c r="F133" s="18">
        <f t="shared" si="89"/>
        <v>0</v>
      </c>
      <c r="G133" s="18">
        <f t="shared" si="89"/>
        <v>0</v>
      </c>
      <c r="H133" s="18">
        <f t="shared" si="89"/>
        <v>393100</v>
      </c>
      <c r="I133" s="18">
        <f t="shared" si="89"/>
        <v>0</v>
      </c>
      <c r="J133" s="18">
        <f t="shared" si="89"/>
        <v>393100</v>
      </c>
      <c r="K133" s="18">
        <f t="shared" si="89"/>
        <v>206200</v>
      </c>
      <c r="L133" s="18">
        <f t="shared" si="89"/>
        <v>0</v>
      </c>
      <c r="M133" s="18">
        <f t="shared" si="89"/>
        <v>0</v>
      </c>
      <c r="N133" s="18">
        <f t="shared" si="89"/>
        <v>206200</v>
      </c>
      <c r="O133" s="18">
        <f t="shared" si="89"/>
        <v>68700</v>
      </c>
      <c r="P133" s="18">
        <f t="shared" si="89"/>
        <v>0</v>
      </c>
      <c r="Q133" s="18">
        <f t="shared" si="89"/>
        <v>0</v>
      </c>
      <c r="R133" s="18">
        <f t="shared" si="89"/>
        <v>68700</v>
      </c>
      <c r="S133" s="9"/>
    </row>
    <row r="134" spans="1:19" ht="19.5" customHeight="1" x14ac:dyDescent="0.55000000000000004">
      <c r="A134" s="17" t="s">
        <v>38</v>
      </c>
      <c r="B134" s="18">
        <f t="shared" ref="B134:B139" si="90">SUM(F134+J134+N134+R134)</f>
        <v>5000</v>
      </c>
      <c r="C134" s="32">
        <f t="shared" ref="C134:E134" si="91">+C19+C42+C65+C88+C111</f>
        <v>0</v>
      </c>
      <c r="D134" s="32">
        <f t="shared" si="91"/>
        <v>0</v>
      </c>
      <c r="E134" s="32">
        <f t="shared" si="91"/>
        <v>0</v>
      </c>
      <c r="F134" s="18">
        <f t="shared" ref="F134:F139" si="92">SUM(C134:E134)</f>
        <v>0</v>
      </c>
      <c r="G134" s="32">
        <f t="shared" ref="G134:I134" si="93">+G19+G42+G65+G88+G111</f>
        <v>0</v>
      </c>
      <c r="H134" s="32">
        <f t="shared" si="93"/>
        <v>5000</v>
      </c>
      <c r="I134" s="32">
        <f t="shared" si="93"/>
        <v>0</v>
      </c>
      <c r="J134" s="18">
        <f t="shared" ref="J134:J139" si="94">SUM(G134:I134)</f>
        <v>5000</v>
      </c>
      <c r="K134" s="32">
        <f t="shared" ref="K134:M134" si="95">+K19+K42+K65+K88+K111</f>
        <v>0</v>
      </c>
      <c r="L134" s="32">
        <f t="shared" si="95"/>
        <v>0</v>
      </c>
      <c r="M134" s="32">
        <f t="shared" si="95"/>
        <v>0</v>
      </c>
      <c r="N134" s="18">
        <f t="shared" ref="N134:N139" si="96">SUM(K134:M134)</f>
        <v>0</v>
      </c>
      <c r="O134" s="32">
        <f t="shared" ref="O134:Q134" si="97">+O19+O42+O65+O88+O111</f>
        <v>0</v>
      </c>
      <c r="P134" s="32">
        <f t="shared" si="97"/>
        <v>0</v>
      </c>
      <c r="Q134" s="32">
        <f t="shared" si="97"/>
        <v>0</v>
      </c>
      <c r="R134" s="18">
        <f t="shared" ref="R134:R139" si="98">SUM(O134:Q134)</f>
        <v>0</v>
      </c>
      <c r="S134" s="9"/>
    </row>
    <row r="135" spans="1:19" ht="19.5" customHeight="1" x14ac:dyDescent="0.55000000000000004">
      <c r="A135" s="17" t="s">
        <v>39</v>
      </c>
      <c r="B135" s="18">
        <f t="shared" si="90"/>
        <v>30000</v>
      </c>
      <c r="C135" s="32">
        <f t="shared" ref="C135:E135" si="99">+C20+C43+C66+C89+C112</f>
        <v>0</v>
      </c>
      <c r="D135" s="32">
        <f t="shared" si="99"/>
        <v>0</v>
      </c>
      <c r="E135" s="32">
        <f t="shared" si="99"/>
        <v>0</v>
      </c>
      <c r="F135" s="18">
        <f t="shared" si="92"/>
        <v>0</v>
      </c>
      <c r="G135" s="32">
        <f t="shared" ref="G135:I135" si="100">+G20+G43+G66+G89+G112</f>
        <v>0</v>
      </c>
      <c r="H135" s="32">
        <f t="shared" si="100"/>
        <v>21000</v>
      </c>
      <c r="I135" s="32">
        <f t="shared" si="100"/>
        <v>0</v>
      </c>
      <c r="J135" s="18">
        <f t="shared" si="94"/>
        <v>21000</v>
      </c>
      <c r="K135" s="32">
        <f t="shared" ref="K135:M135" si="101">+K20+K43+K66+K89+K112</f>
        <v>6900</v>
      </c>
      <c r="L135" s="32">
        <f t="shared" si="101"/>
        <v>0</v>
      </c>
      <c r="M135" s="32">
        <f t="shared" si="101"/>
        <v>0</v>
      </c>
      <c r="N135" s="18">
        <f t="shared" si="96"/>
        <v>6900</v>
      </c>
      <c r="O135" s="32">
        <f t="shared" ref="O135:Q135" si="102">+O20+O43+O66+O89+O112</f>
        <v>2100</v>
      </c>
      <c r="P135" s="32">
        <f t="shared" si="102"/>
        <v>0</v>
      </c>
      <c r="Q135" s="32">
        <f t="shared" si="102"/>
        <v>0</v>
      </c>
      <c r="R135" s="18">
        <f t="shared" si="98"/>
        <v>2100</v>
      </c>
      <c r="S135" s="9"/>
    </row>
    <row r="136" spans="1:19" ht="19.5" customHeight="1" x14ac:dyDescent="0.55000000000000004">
      <c r="A136" s="17" t="s">
        <v>40</v>
      </c>
      <c r="B136" s="18">
        <f t="shared" si="90"/>
        <v>0</v>
      </c>
      <c r="C136" s="32">
        <f t="shared" ref="C136:E136" si="103">+C21+C44+C67+C90+C113</f>
        <v>0</v>
      </c>
      <c r="D136" s="32">
        <f t="shared" si="103"/>
        <v>0</v>
      </c>
      <c r="E136" s="32">
        <f t="shared" si="103"/>
        <v>0</v>
      </c>
      <c r="F136" s="18">
        <f t="shared" si="92"/>
        <v>0</v>
      </c>
      <c r="G136" s="32">
        <f t="shared" ref="G136:I136" si="104">+G21+G44+G67+G90+G113</f>
        <v>0</v>
      </c>
      <c r="H136" s="32">
        <f t="shared" si="104"/>
        <v>0</v>
      </c>
      <c r="I136" s="32">
        <f t="shared" si="104"/>
        <v>0</v>
      </c>
      <c r="J136" s="18">
        <f t="shared" si="94"/>
        <v>0</v>
      </c>
      <c r="K136" s="32">
        <f t="shared" ref="K136:M136" si="105">+K21+K44+K67+K90+K113</f>
        <v>0</v>
      </c>
      <c r="L136" s="32">
        <f t="shared" si="105"/>
        <v>0</v>
      </c>
      <c r="M136" s="32">
        <f t="shared" si="105"/>
        <v>0</v>
      </c>
      <c r="N136" s="18">
        <f t="shared" si="96"/>
        <v>0</v>
      </c>
      <c r="O136" s="32">
        <f t="shared" ref="O136:Q136" si="106">+O21+O44+O67+O90+O113</f>
        <v>0</v>
      </c>
      <c r="P136" s="32">
        <f t="shared" si="106"/>
        <v>0</v>
      </c>
      <c r="Q136" s="32">
        <f t="shared" si="106"/>
        <v>0</v>
      </c>
      <c r="R136" s="18">
        <f t="shared" si="98"/>
        <v>0</v>
      </c>
      <c r="S136" s="9"/>
    </row>
    <row r="137" spans="1:19" ht="19.5" customHeight="1" x14ac:dyDescent="0.55000000000000004">
      <c r="A137" s="17" t="s">
        <v>41</v>
      </c>
      <c r="B137" s="18">
        <f t="shared" si="90"/>
        <v>7500</v>
      </c>
      <c r="C137" s="32">
        <f t="shared" ref="C137:E137" si="107">+C22+C45+C68+C91+C114</f>
        <v>0</v>
      </c>
      <c r="D137" s="32">
        <f t="shared" si="107"/>
        <v>0</v>
      </c>
      <c r="E137" s="32">
        <f t="shared" si="107"/>
        <v>0</v>
      </c>
      <c r="F137" s="18">
        <f t="shared" si="92"/>
        <v>0</v>
      </c>
      <c r="G137" s="32">
        <f t="shared" ref="G137:I137" si="108">+G22+G45+G68+G91+G114</f>
        <v>0</v>
      </c>
      <c r="H137" s="32">
        <f t="shared" si="108"/>
        <v>7500</v>
      </c>
      <c r="I137" s="32">
        <f t="shared" si="108"/>
        <v>0</v>
      </c>
      <c r="J137" s="18">
        <f t="shared" si="94"/>
        <v>7500</v>
      </c>
      <c r="K137" s="32">
        <f t="shared" ref="K137:M137" si="109">+K22+K45+K68+K91+K114</f>
        <v>0</v>
      </c>
      <c r="L137" s="32">
        <f t="shared" si="109"/>
        <v>0</v>
      </c>
      <c r="M137" s="32">
        <f t="shared" si="109"/>
        <v>0</v>
      </c>
      <c r="N137" s="18">
        <f t="shared" si="96"/>
        <v>0</v>
      </c>
      <c r="O137" s="32">
        <f t="shared" ref="O137:Q137" si="110">+O22+O45+O68+O91+O114</f>
        <v>0</v>
      </c>
      <c r="P137" s="32">
        <f t="shared" si="110"/>
        <v>0</v>
      </c>
      <c r="Q137" s="32">
        <f t="shared" si="110"/>
        <v>0</v>
      </c>
      <c r="R137" s="18">
        <f t="shared" si="98"/>
        <v>0</v>
      </c>
      <c r="S137" s="9"/>
    </row>
    <row r="138" spans="1:19" ht="19.5" customHeight="1" x14ac:dyDescent="0.55000000000000004">
      <c r="A138" s="17" t="s">
        <v>42</v>
      </c>
      <c r="B138" s="18">
        <f t="shared" si="90"/>
        <v>5000</v>
      </c>
      <c r="C138" s="32">
        <f t="shared" ref="C138:E138" si="111">+C23+C46+C69+C92+C115</f>
        <v>0</v>
      </c>
      <c r="D138" s="32">
        <f t="shared" si="111"/>
        <v>0</v>
      </c>
      <c r="E138" s="32">
        <f t="shared" si="111"/>
        <v>0</v>
      </c>
      <c r="F138" s="18">
        <f t="shared" si="92"/>
        <v>0</v>
      </c>
      <c r="G138" s="32">
        <f t="shared" ref="G138:I138" si="112">+G23+G46+G69+G92+G115</f>
        <v>0</v>
      </c>
      <c r="H138" s="32">
        <f t="shared" si="112"/>
        <v>5000</v>
      </c>
      <c r="I138" s="32">
        <f t="shared" si="112"/>
        <v>0</v>
      </c>
      <c r="J138" s="18">
        <f t="shared" si="94"/>
        <v>5000</v>
      </c>
      <c r="K138" s="32">
        <f t="shared" ref="K138:M138" si="113">+K23+K46+K69+K92+K115</f>
        <v>0</v>
      </c>
      <c r="L138" s="32">
        <f t="shared" si="113"/>
        <v>0</v>
      </c>
      <c r="M138" s="32">
        <f t="shared" si="113"/>
        <v>0</v>
      </c>
      <c r="N138" s="18">
        <f t="shared" si="96"/>
        <v>0</v>
      </c>
      <c r="O138" s="32">
        <f t="shared" ref="O138:Q138" si="114">+O23+O46+O69+O92+O115</f>
        <v>0</v>
      </c>
      <c r="P138" s="32">
        <f t="shared" si="114"/>
        <v>0</v>
      </c>
      <c r="Q138" s="32">
        <f t="shared" si="114"/>
        <v>0</v>
      </c>
      <c r="R138" s="18">
        <f t="shared" si="98"/>
        <v>0</v>
      </c>
      <c r="S138" s="9"/>
    </row>
    <row r="139" spans="1:19" ht="19.5" customHeight="1" x14ac:dyDescent="0.55000000000000004">
      <c r="A139" s="17" t="s">
        <v>43</v>
      </c>
      <c r="B139" s="18">
        <f t="shared" si="90"/>
        <v>620500</v>
      </c>
      <c r="C139" s="32">
        <f t="shared" ref="C139:E139" si="115">+C24+C47+C70+C93+C116</f>
        <v>0</v>
      </c>
      <c r="D139" s="32">
        <f t="shared" si="115"/>
        <v>0</v>
      </c>
      <c r="E139" s="32">
        <f t="shared" si="115"/>
        <v>0</v>
      </c>
      <c r="F139" s="18">
        <f t="shared" si="92"/>
        <v>0</v>
      </c>
      <c r="G139" s="32">
        <f t="shared" ref="G139:I139" si="116">+G24+G47+G70+G93+G116</f>
        <v>0</v>
      </c>
      <c r="H139" s="32">
        <f t="shared" si="116"/>
        <v>354600</v>
      </c>
      <c r="I139" s="32">
        <f t="shared" si="116"/>
        <v>0</v>
      </c>
      <c r="J139" s="18">
        <f t="shared" si="94"/>
        <v>354600</v>
      </c>
      <c r="K139" s="32">
        <f t="shared" ref="K139:M139" si="117">+K24+K47+K70+K93+K116</f>
        <v>199300</v>
      </c>
      <c r="L139" s="32">
        <f t="shared" si="117"/>
        <v>0</v>
      </c>
      <c r="M139" s="32">
        <f t="shared" si="117"/>
        <v>0</v>
      </c>
      <c r="N139" s="18">
        <f t="shared" si="96"/>
        <v>199300</v>
      </c>
      <c r="O139" s="32">
        <f t="shared" ref="O139:Q139" si="118">+O24+O47+O70+O93+O116</f>
        <v>66600</v>
      </c>
      <c r="P139" s="32">
        <f t="shared" si="118"/>
        <v>0</v>
      </c>
      <c r="Q139" s="32">
        <f t="shared" si="118"/>
        <v>0</v>
      </c>
      <c r="R139" s="18">
        <f t="shared" si="98"/>
        <v>66600</v>
      </c>
      <c r="S139" s="9"/>
    </row>
    <row r="140" spans="1:19" ht="19.5" customHeight="1" x14ac:dyDescent="0.55000000000000004">
      <c r="A140" s="21" t="s">
        <v>44</v>
      </c>
      <c r="B140" s="16">
        <f>SUM(B141:B141)</f>
        <v>0</v>
      </c>
      <c r="C140" s="16">
        <f t="shared" ref="C140:Q140" si="119">SUM(C141:C141)</f>
        <v>0</v>
      </c>
      <c r="D140" s="16">
        <f t="shared" si="119"/>
        <v>0</v>
      </c>
      <c r="E140" s="16">
        <f t="shared" si="119"/>
        <v>0</v>
      </c>
      <c r="F140" s="16">
        <f t="shared" si="119"/>
        <v>0</v>
      </c>
      <c r="G140" s="16">
        <f t="shared" si="119"/>
        <v>0</v>
      </c>
      <c r="H140" s="16">
        <f t="shared" si="119"/>
        <v>0</v>
      </c>
      <c r="I140" s="16">
        <f t="shared" si="119"/>
        <v>0</v>
      </c>
      <c r="J140" s="16">
        <f t="shared" si="119"/>
        <v>0</v>
      </c>
      <c r="K140" s="16">
        <f t="shared" si="119"/>
        <v>0</v>
      </c>
      <c r="L140" s="16">
        <f t="shared" si="119"/>
        <v>0</v>
      </c>
      <c r="M140" s="16">
        <f t="shared" si="119"/>
        <v>0</v>
      </c>
      <c r="N140" s="16">
        <f t="shared" si="119"/>
        <v>0</v>
      </c>
      <c r="O140" s="16">
        <f t="shared" si="119"/>
        <v>0</v>
      </c>
      <c r="P140" s="16">
        <f t="shared" si="119"/>
        <v>0</v>
      </c>
      <c r="Q140" s="16">
        <f t="shared" si="119"/>
        <v>0</v>
      </c>
      <c r="R140" s="16">
        <f>SUM(R141:R141)</f>
        <v>0</v>
      </c>
    </row>
    <row r="141" spans="1:19" ht="19.5" customHeight="1" x14ac:dyDescent="0.55000000000000004">
      <c r="A141" s="22" t="s">
        <v>45</v>
      </c>
      <c r="B141" s="23">
        <f>SUM(F141+J141+N141+R141)</f>
        <v>0</v>
      </c>
      <c r="C141" s="32">
        <f t="shared" ref="C141:E141" si="120">+C26+C49+C72+C95+C118</f>
        <v>0</v>
      </c>
      <c r="D141" s="32">
        <f t="shared" si="120"/>
        <v>0</v>
      </c>
      <c r="E141" s="32">
        <f t="shared" si="120"/>
        <v>0</v>
      </c>
      <c r="F141" s="23">
        <f>SUM(C141:E141)</f>
        <v>0</v>
      </c>
      <c r="G141" s="32">
        <f t="shared" ref="G141:I141" si="121">+G26+G49+G72+G95+G118</f>
        <v>0</v>
      </c>
      <c r="H141" s="32">
        <f t="shared" si="121"/>
        <v>0</v>
      </c>
      <c r="I141" s="32">
        <f t="shared" si="121"/>
        <v>0</v>
      </c>
      <c r="J141" s="23">
        <f>SUM(G141:I141)</f>
        <v>0</v>
      </c>
      <c r="K141" s="32">
        <f t="shared" ref="K141:M141" si="122">+K26+K49+K72+K95+K118</f>
        <v>0</v>
      </c>
      <c r="L141" s="32">
        <f t="shared" si="122"/>
        <v>0</v>
      </c>
      <c r="M141" s="32">
        <f t="shared" si="122"/>
        <v>0</v>
      </c>
      <c r="N141" s="23">
        <f>SUM(K141:M141)</f>
        <v>0</v>
      </c>
      <c r="O141" s="32">
        <f t="shared" ref="O141:Q141" si="123">+O26+O49+O72+O95+O118</f>
        <v>0</v>
      </c>
      <c r="P141" s="32">
        <f t="shared" si="123"/>
        <v>0</v>
      </c>
      <c r="Q141" s="32">
        <f t="shared" si="123"/>
        <v>0</v>
      </c>
      <c r="R141" s="23">
        <f>SUM(O141:Q141)</f>
        <v>0</v>
      </c>
    </row>
  </sheetData>
  <mergeCells count="60">
    <mergeCell ref="K5:M5"/>
    <mergeCell ref="N5:N6"/>
    <mergeCell ref="O5:Q5"/>
    <mergeCell ref="R5:R6"/>
    <mergeCell ref="A28:A29"/>
    <mergeCell ref="B28:B29"/>
    <mergeCell ref="C28:E28"/>
    <mergeCell ref="F28:F29"/>
    <mergeCell ref="G28:I28"/>
    <mergeCell ref="J28:J29"/>
    <mergeCell ref="A5:A6"/>
    <mergeCell ref="B5:B6"/>
    <mergeCell ref="C5:E5"/>
    <mergeCell ref="F5:F6"/>
    <mergeCell ref="G5:I5"/>
    <mergeCell ref="J5:J6"/>
    <mergeCell ref="K28:M28"/>
    <mergeCell ref="N28:N29"/>
    <mergeCell ref="O28:Q28"/>
    <mergeCell ref="R28:R29"/>
    <mergeCell ref="A51:A52"/>
    <mergeCell ref="B51:B52"/>
    <mergeCell ref="C51:E51"/>
    <mergeCell ref="F51:F52"/>
    <mergeCell ref="G51:I51"/>
    <mergeCell ref="J51:J52"/>
    <mergeCell ref="O120:Q120"/>
    <mergeCell ref="R120:R121"/>
    <mergeCell ref="K74:M74"/>
    <mergeCell ref="A74:A75"/>
    <mergeCell ref="B74:B75"/>
    <mergeCell ref="C74:E74"/>
    <mergeCell ref="F74:F75"/>
    <mergeCell ref="G74:I74"/>
    <mergeCell ref="A97:A98"/>
    <mergeCell ref="B97:B98"/>
    <mergeCell ref="C97:E97"/>
    <mergeCell ref="F97:F98"/>
    <mergeCell ref="G97:I97"/>
    <mergeCell ref="K51:M51"/>
    <mergeCell ref="N51:N52"/>
    <mergeCell ref="O51:Q51"/>
    <mergeCell ref="R51:R52"/>
    <mergeCell ref="J74:J75"/>
    <mergeCell ref="N74:N75"/>
    <mergeCell ref="O74:Q74"/>
    <mergeCell ref="R74:R75"/>
    <mergeCell ref="A120:A121"/>
    <mergeCell ref="B120:B121"/>
    <mergeCell ref="C120:E120"/>
    <mergeCell ref="F120:F121"/>
    <mergeCell ref="G120:I120"/>
    <mergeCell ref="J120:J121"/>
    <mergeCell ref="J97:J98"/>
    <mergeCell ref="K97:M97"/>
    <mergeCell ref="N97:N98"/>
    <mergeCell ref="O97:Q97"/>
    <mergeCell ref="R97:R98"/>
    <mergeCell ref="K120:M120"/>
    <mergeCell ref="N120:N12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S27"/>
  <sheetViews>
    <sheetView topLeftCell="B1" workbookViewId="0">
      <selection activeCell="A5" sqref="A5:R8"/>
    </sheetView>
  </sheetViews>
  <sheetFormatPr defaultColWidth="8.875" defaultRowHeight="23.25" x14ac:dyDescent="0.55000000000000004"/>
  <cols>
    <col min="1" max="1" width="42" style="3" customWidth="1"/>
    <col min="2" max="2" width="12.375" style="2" bestFit="1" customWidth="1"/>
    <col min="3" max="3" width="7.875" style="2" bestFit="1" customWidth="1"/>
    <col min="4" max="4" width="7.375" style="2" bestFit="1" customWidth="1"/>
    <col min="5" max="5" width="7.125" style="2" bestFit="1" customWidth="1"/>
    <col min="6" max="6" width="13.375" style="2" bestFit="1" customWidth="1"/>
    <col min="7" max="9" width="11.25" style="2" bestFit="1" customWidth="1"/>
    <col min="10" max="10" width="13.375" style="2" bestFit="1" customWidth="1"/>
    <col min="11" max="13" width="11.25" style="2" bestFit="1" customWidth="1"/>
    <col min="14" max="14" width="13.375" style="2" bestFit="1" customWidth="1"/>
    <col min="15" max="15" width="11.25" style="2" bestFit="1" customWidth="1"/>
    <col min="16" max="17" width="10.125" style="2" bestFit="1" customWidth="1"/>
    <col min="18" max="18" width="13.375" style="2" bestFit="1" customWidth="1"/>
    <col min="19" max="16384" width="8.875" style="3"/>
  </cols>
  <sheetData>
    <row r="1" spans="1:19" ht="27" customHeight="1" x14ac:dyDescent="0.55000000000000004">
      <c r="A1" s="1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9" ht="27" customHeight="1" x14ac:dyDescent="0.55000000000000004">
      <c r="A2" s="4" t="s">
        <v>50</v>
      </c>
    </row>
    <row r="3" spans="1:19" ht="27" customHeight="1" x14ac:dyDescent="0.55000000000000004">
      <c r="A3" s="33" t="s">
        <v>51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9" ht="27" customHeight="1" x14ac:dyDescent="0.55000000000000004">
      <c r="A4" s="5" t="s">
        <v>2</v>
      </c>
      <c r="B4" s="5"/>
      <c r="C4" s="5"/>
      <c r="D4" s="5"/>
      <c r="E4" s="5"/>
      <c r="F4" s="5"/>
      <c r="G4" s="5"/>
      <c r="H4" s="5"/>
      <c r="I4" s="33"/>
      <c r="J4" s="33"/>
      <c r="K4" s="33"/>
    </row>
    <row r="5" spans="1:19" ht="24.95" customHeight="1" x14ac:dyDescent="0.55000000000000004">
      <c r="A5" s="6" t="s">
        <v>52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9" x14ac:dyDescent="0.55000000000000004">
      <c r="A6" s="146" t="s">
        <v>4</v>
      </c>
      <c r="B6" s="148" t="s">
        <v>5</v>
      </c>
      <c r="C6" s="143" t="s">
        <v>6</v>
      </c>
      <c r="D6" s="144"/>
      <c r="E6" s="145"/>
      <c r="F6" s="141" t="s">
        <v>7</v>
      </c>
      <c r="G6" s="143" t="s">
        <v>8</v>
      </c>
      <c r="H6" s="144"/>
      <c r="I6" s="145"/>
      <c r="J6" s="141" t="s">
        <v>9</v>
      </c>
      <c r="K6" s="143" t="s">
        <v>10</v>
      </c>
      <c r="L6" s="144"/>
      <c r="M6" s="145"/>
      <c r="N6" s="141" t="s">
        <v>11</v>
      </c>
      <c r="O6" s="143" t="s">
        <v>12</v>
      </c>
      <c r="P6" s="144"/>
      <c r="Q6" s="145"/>
      <c r="R6" s="141" t="s">
        <v>13</v>
      </c>
      <c r="S6" s="10"/>
    </row>
    <row r="7" spans="1:19" x14ac:dyDescent="0.55000000000000004">
      <c r="A7" s="147"/>
      <c r="B7" s="149"/>
      <c r="C7" s="11" t="s">
        <v>14</v>
      </c>
      <c r="D7" s="11" t="s">
        <v>15</v>
      </c>
      <c r="E7" s="11" t="s">
        <v>16</v>
      </c>
      <c r="F7" s="142"/>
      <c r="G7" s="11" t="s">
        <v>17</v>
      </c>
      <c r="H7" s="11" t="s">
        <v>18</v>
      </c>
      <c r="I7" s="11" t="s">
        <v>19</v>
      </c>
      <c r="J7" s="142"/>
      <c r="K7" s="11" t="s">
        <v>20</v>
      </c>
      <c r="L7" s="11" t="s">
        <v>21</v>
      </c>
      <c r="M7" s="11" t="s">
        <v>22</v>
      </c>
      <c r="N7" s="142"/>
      <c r="O7" s="11" t="s">
        <v>23</v>
      </c>
      <c r="P7" s="11" t="s">
        <v>24</v>
      </c>
      <c r="Q7" s="11" t="s">
        <v>25</v>
      </c>
      <c r="R7" s="142"/>
      <c r="S7" s="12"/>
    </row>
    <row r="8" spans="1:19" ht="19.5" customHeight="1" x14ac:dyDescent="0.55000000000000004">
      <c r="A8" s="13" t="s">
        <v>26</v>
      </c>
      <c r="B8" s="14">
        <f>SUM(B9+B26)</f>
        <v>290000</v>
      </c>
      <c r="C8" s="14">
        <f t="shared" ref="C8:R8" si="0">SUM(C9+C26)</f>
        <v>0</v>
      </c>
      <c r="D8" s="14">
        <f t="shared" si="0"/>
        <v>0</v>
      </c>
      <c r="E8" s="14">
        <f t="shared" si="0"/>
        <v>0</v>
      </c>
      <c r="F8" s="14">
        <f t="shared" si="0"/>
        <v>0</v>
      </c>
      <c r="G8" s="14">
        <f t="shared" si="0"/>
        <v>58700</v>
      </c>
      <c r="H8" s="14">
        <f t="shared" si="0"/>
        <v>58700</v>
      </c>
      <c r="I8" s="14">
        <f t="shared" si="0"/>
        <v>56600</v>
      </c>
      <c r="J8" s="14">
        <f t="shared" si="0"/>
        <v>174000</v>
      </c>
      <c r="K8" s="14">
        <f t="shared" si="0"/>
        <v>30900</v>
      </c>
      <c r="L8" s="14">
        <f t="shared" si="0"/>
        <v>30800</v>
      </c>
      <c r="M8" s="14">
        <f t="shared" si="0"/>
        <v>25300</v>
      </c>
      <c r="N8" s="14">
        <f t="shared" si="0"/>
        <v>87000</v>
      </c>
      <c r="O8" s="14">
        <f t="shared" si="0"/>
        <v>11100</v>
      </c>
      <c r="P8" s="14">
        <f t="shared" si="0"/>
        <v>9000</v>
      </c>
      <c r="Q8" s="14">
        <f t="shared" si="0"/>
        <v>8900</v>
      </c>
      <c r="R8" s="14">
        <f t="shared" si="0"/>
        <v>29000</v>
      </c>
      <c r="S8" s="9"/>
    </row>
    <row r="9" spans="1:19" ht="19.5" customHeight="1" x14ac:dyDescent="0.55000000000000004">
      <c r="A9" s="21" t="s">
        <v>27</v>
      </c>
      <c r="B9" s="16">
        <f>SUM(B10)</f>
        <v>290000</v>
      </c>
      <c r="C9" s="16">
        <f t="shared" ref="C9:R9" si="1">SUM(C10)</f>
        <v>0</v>
      </c>
      <c r="D9" s="16">
        <f t="shared" si="1"/>
        <v>0</v>
      </c>
      <c r="E9" s="16">
        <f t="shared" si="1"/>
        <v>0</v>
      </c>
      <c r="F9" s="16">
        <f t="shared" si="1"/>
        <v>0</v>
      </c>
      <c r="G9" s="16">
        <f t="shared" si="1"/>
        <v>58700</v>
      </c>
      <c r="H9" s="16">
        <f t="shared" si="1"/>
        <v>58700</v>
      </c>
      <c r="I9" s="16">
        <f t="shared" si="1"/>
        <v>56600</v>
      </c>
      <c r="J9" s="16">
        <f t="shared" si="1"/>
        <v>174000</v>
      </c>
      <c r="K9" s="16">
        <f t="shared" si="1"/>
        <v>30900</v>
      </c>
      <c r="L9" s="16">
        <f t="shared" si="1"/>
        <v>30800</v>
      </c>
      <c r="M9" s="16">
        <f t="shared" si="1"/>
        <v>25300</v>
      </c>
      <c r="N9" s="16">
        <f t="shared" si="1"/>
        <v>87000</v>
      </c>
      <c r="O9" s="16">
        <f t="shared" si="1"/>
        <v>11100</v>
      </c>
      <c r="P9" s="16">
        <f t="shared" si="1"/>
        <v>9000</v>
      </c>
      <c r="Q9" s="16">
        <f t="shared" si="1"/>
        <v>8900</v>
      </c>
      <c r="R9" s="16">
        <f t="shared" si="1"/>
        <v>29000</v>
      </c>
    </row>
    <row r="10" spans="1:19" ht="19.5" customHeight="1" x14ac:dyDescent="0.55000000000000004">
      <c r="A10" s="34" t="s">
        <v>28</v>
      </c>
      <c r="B10" s="18">
        <f t="shared" ref="B10:R10" si="2">SUM(B11+B13+B19)</f>
        <v>290000</v>
      </c>
      <c r="C10" s="18">
        <f t="shared" si="2"/>
        <v>0</v>
      </c>
      <c r="D10" s="18">
        <f t="shared" si="2"/>
        <v>0</v>
      </c>
      <c r="E10" s="18">
        <f t="shared" si="2"/>
        <v>0</v>
      </c>
      <c r="F10" s="18">
        <f t="shared" si="2"/>
        <v>0</v>
      </c>
      <c r="G10" s="18">
        <f t="shared" si="2"/>
        <v>58700</v>
      </c>
      <c r="H10" s="18">
        <f t="shared" si="2"/>
        <v>58700</v>
      </c>
      <c r="I10" s="18">
        <f t="shared" si="2"/>
        <v>56600</v>
      </c>
      <c r="J10" s="18">
        <f t="shared" si="2"/>
        <v>174000</v>
      </c>
      <c r="K10" s="18">
        <f t="shared" si="2"/>
        <v>30900</v>
      </c>
      <c r="L10" s="18">
        <f t="shared" si="2"/>
        <v>30800</v>
      </c>
      <c r="M10" s="18">
        <f t="shared" si="2"/>
        <v>25300</v>
      </c>
      <c r="N10" s="18">
        <f t="shared" si="2"/>
        <v>87000</v>
      </c>
      <c r="O10" s="18">
        <f t="shared" si="2"/>
        <v>11100</v>
      </c>
      <c r="P10" s="18">
        <f t="shared" si="2"/>
        <v>9000</v>
      </c>
      <c r="Q10" s="18">
        <f t="shared" si="2"/>
        <v>8900</v>
      </c>
      <c r="R10" s="18">
        <f t="shared" si="2"/>
        <v>29000</v>
      </c>
    </row>
    <row r="11" spans="1:19" ht="19.5" customHeight="1" x14ac:dyDescent="0.55000000000000004">
      <c r="A11" s="35" t="s">
        <v>29</v>
      </c>
      <c r="B11" s="18">
        <f t="shared" ref="B11:R11" si="3">SUM(B12:B12)</f>
        <v>0</v>
      </c>
      <c r="C11" s="18">
        <f t="shared" si="3"/>
        <v>0</v>
      </c>
      <c r="D11" s="18">
        <f t="shared" si="3"/>
        <v>0</v>
      </c>
      <c r="E11" s="18">
        <f t="shared" si="3"/>
        <v>0</v>
      </c>
      <c r="F11" s="18">
        <f t="shared" si="3"/>
        <v>0</v>
      </c>
      <c r="G11" s="18">
        <f t="shared" si="3"/>
        <v>0</v>
      </c>
      <c r="H11" s="18">
        <f t="shared" si="3"/>
        <v>0</v>
      </c>
      <c r="I11" s="18">
        <f t="shared" si="3"/>
        <v>0</v>
      </c>
      <c r="J11" s="18">
        <f t="shared" si="3"/>
        <v>0</v>
      </c>
      <c r="K11" s="18">
        <f t="shared" si="3"/>
        <v>0</v>
      </c>
      <c r="L11" s="18">
        <f t="shared" si="3"/>
        <v>0</v>
      </c>
      <c r="M11" s="18">
        <f t="shared" si="3"/>
        <v>0</v>
      </c>
      <c r="N11" s="18">
        <f t="shared" si="3"/>
        <v>0</v>
      </c>
      <c r="O11" s="18">
        <f t="shared" si="3"/>
        <v>0</v>
      </c>
      <c r="P11" s="18">
        <f t="shared" si="3"/>
        <v>0</v>
      </c>
      <c r="Q11" s="18">
        <f t="shared" si="3"/>
        <v>0</v>
      </c>
      <c r="R11" s="18">
        <f t="shared" si="3"/>
        <v>0</v>
      </c>
    </row>
    <row r="12" spans="1:19" ht="19.5" customHeight="1" x14ac:dyDescent="0.55000000000000004">
      <c r="A12" s="34" t="s">
        <v>30</v>
      </c>
      <c r="B12" s="18">
        <f>SUM(F12+J12+N12+R12)</f>
        <v>0</v>
      </c>
      <c r="C12" s="20"/>
      <c r="D12" s="20"/>
      <c r="E12" s="20"/>
      <c r="F12" s="18">
        <f>SUM(C12:E12)</f>
        <v>0</v>
      </c>
      <c r="G12" s="20"/>
      <c r="H12" s="20"/>
      <c r="I12" s="20"/>
      <c r="J12" s="18">
        <f>SUM(G12:I12)</f>
        <v>0</v>
      </c>
      <c r="K12" s="20"/>
      <c r="L12" s="20"/>
      <c r="M12" s="20"/>
      <c r="N12" s="18">
        <f>SUM(K12:M12)</f>
        <v>0</v>
      </c>
      <c r="O12" s="20"/>
      <c r="P12" s="20"/>
      <c r="Q12" s="20"/>
      <c r="R12" s="18">
        <f>SUM(O12:Q12)</f>
        <v>0</v>
      </c>
    </row>
    <row r="13" spans="1:19" ht="19.5" customHeight="1" x14ac:dyDescent="0.55000000000000004">
      <c r="A13" s="35" t="s">
        <v>31</v>
      </c>
      <c r="B13" s="16">
        <f>SUM(B14:B18)</f>
        <v>241400</v>
      </c>
      <c r="C13" s="16">
        <f t="shared" ref="C13:R13" si="4">SUM(C14:C18)</f>
        <v>0</v>
      </c>
      <c r="D13" s="16">
        <f t="shared" si="4"/>
        <v>0</v>
      </c>
      <c r="E13" s="16">
        <f t="shared" si="4"/>
        <v>0</v>
      </c>
      <c r="F13" s="16">
        <f t="shared" si="4"/>
        <v>0</v>
      </c>
      <c r="G13" s="16">
        <f t="shared" si="4"/>
        <v>49000</v>
      </c>
      <c r="H13" s="16">
        <f t="shared" si="4"/>
        <v>49000</v>
      </c>
      <c r="I13" s="16">
        <f t="shared" si="4"/>
        <v>47000</v>
      </c>
      <c r="J13" s="16">
        <f t="shared" si="4"/>
        <v>145000</v>
      </c>
      <c r="K13" s="16">
        <f t="shared" si="4"/>
        <v>26000</v>
      </c>
      <c r="L13" s="16">
        <f t="shared" si="4"/>
        <v>26000</v>
      </c>
      <c r="M13" s="16">
        <f t="shared" si="4"/>
        <v>20600</v>
      </c>
      <c r="N13" s="16">
        <f t="shared" si="4"/>
        <v>72600</v>
      </c>
      <c r="O13" s="16">
        <f t="shared" si="4"/>
        <v>8600</v>
      </c>
      <c r="P13" s="16">
        <f t="shared" si="4"/>
        <v>7600</v>
      </c>
      <c r="Q13" s="16">
        <f t="shared" si="4"/>
        <v>7600</v>
      </c>
      <c r="R13" s="16">
        <f t="shared" si="4"/>
        <v>23800</v>
      </c>
    </row>
    <row r="14" spans="1:19" ht="19.5" customHeight="1" x14ac:dyDescent="0.55000000000000004">
      <c r="A14" s="34" t="s">
        <v>32</v>
      </c>
      <c r="B14" s="18">
        <f>SUM(F14+J14+N14+R14)</f>
        <v>18400</v>
      </c>
      <c r="C14" s="20"/>
      <c r="D14" s="20"/>
      <c r="E14" s="20"/>
      <c r="F14" s="18">
        <f>SUM(C14:E14)</f>
        <v>0</v>
      </c>
      <c r="G14" s="20">
        <v>4000</v>
      </c>
      <c r="H14" s="20">
        <v>4000</v>
      </c>
      <c r="I14" s="20">
        <v>3000</v>
      </c>
      <c r="J14" s="18">
        <f>SUM(G14:I14)</f>
        <v>11000</v>
      </c>
      <c r="K14" s="20">
        <v>2000</v>
      </c>
      <c r="L14" s="20">
        <v>2000</v>
      </c>
      <c r="M14" s="20">
        <v>1600</v>
      </c>
      <c r="N14" s="18">
        <f>SUM(K14:M14)</f>
        <v>5600</v>
      </c>
      <c r="O14" s="20">
        <v>600</v>
      </c>
      <c r="P14" s="20">
        <v>600</v>
      </c>
      <c r="Q14" s="20">
        <v>600</v>
      </c>
      <c r="R14" s="18">
        <f>SUM(O14:Q14)</f>
        <v>1800</v>
      </c>
    </row>
    <row r="15" spans="1:19" ht="19.5" customHeight="1" x14ac:dyDescent="0.55000000000000004">
      <c r="A15" s="34" t="s">
        <v>33</v>
      </c>
      <c r="B15" s="18">
        <f>SUM(F15+J15+N15+R15)</f>
        <v>0</v>
      </c>
      <c r="C15" s="20"/>
      <c r="D15" s="20"/>
      <c r="E15" s="20"/>
      <c r="F15" s="18">
        <f>SUM(C15:E15)</f>
        <v>0</v>
      </c>
      <c r="G15" s="20"/>
      <c r="H15" s="20"/>
      <c r="I15" s="20"/>
      <c r="J15" s="18">
        <f>SUM(G15:I15)</f>
        <v>0</v>
      </c>
      <c r="K15" s="20"/>
      <c r="L15" s="20"/>
      <c r="M15" s="20"/>
      <c r="N15" s="18">
        <f>SUM(K15:M15)</f>
        <v>0</v>
      </c>
      <c r="O15" s="20"/>
      <c r="P15" s="20"/>
      <c r="Q15" s="20"/>
      <c r="R15" s="18">
        <f>SUM(O15:Q15)</f>
        <v>0</v>
      </c>
    </row>
    <row r="16" spans="1:19" s="37" customFormat="1" ht="19.5" customHeight="1" x14ac:dyDescent="0.55000000000000004">
      <c r="A16" s="17" t="s">
        <v>34</v>
      </c>
      <c r="B16" s="18">
        <f>SUM(F16+J16+N16+R16)</f>
        <v>7000</v>
      </c>
      <c r="C16" s="20"/>
      <c r="D16" s="20"/>
      <c r="E16" s="20"/>
      <c r="F16" s="18">
        <f>SUM(C16:E16)</f>
        <v>0</v>
      </c>
      <c r="G16" s="20"/>
      <c r="H16" s="20"/>
      <c r="I16" s="20"/>
      <c r="J16" s="18">
        <f>SUM(G16:I16)</f>
        <v>0</v>
      </c>
      <c r="K16" s="20"/>
      <c r="L16" s="36">
        <v>6000</v>
      </c>
      <c r="M16" s="36">
        <v>1000</v>
      </c>
      <c r="N16" s="18">
        <f>SUM(K16:M16)</f>
        <v>7000</v>
      </c>
      <c r="O16" s="20"/>
      <c r="P16" s="20"/>
      <c r="Q16" s="20"/>
      <c r="R16" s="18">
        <f>SUM(O16:Q16)</f>
        <v>0</v>
      </c>
      <c r="S16" s="9"/>
    </row>
    <row r="17" spans="1:19" s="37" customFormat="1" ht="19.5" customHeight="1" x14ac:dyDescent="0.55000000000000004">
      <c r="A17" s="34" t="s">
        <v>35</v>
      </c>
      <c r="B17" s="18">
        <f>SUM(F17+J17+N17+R17)</f>
        <v>216000</v>
      </c>
      <c r="C17" s="20"/>
      <c r="D17" s="20"/>
      <c r="E17" s="20"/>
      <c r="F17" s="18">
        <f>SUM(C17:E17)</f>
        <v>0</v>
      </c>
      <c r="G17" s="20">
        <v>45000</v>
      </c>
      <c r="H17" s="20">
        <v>45000</v>
      </c>
      <c r="I17" s="20">
        <v>44000</v>
      </c>
      <c r="J17" s="18">
        <f>SUM(G17:I17)</f>
        <v>134000</v>
      </c>
      <c r="K17" s="20">
        <v>24000</v>
      </c>
      <c r="L17" s="36">
        <f>24000-6000</f>
        <v>18000</v>
      </c>
      <c r="M17" s="36">
        <f>19000-1000</f>
        <v>18000</v>
      </c>
      <c r="N17" s="18">
        <f>SUM(K17:M17)</f>
        <v>60000</v>
      </c>
      <c r="O17" s="20">
        <v>8000</v>
      </c>
      <c r="P17" s="20">
        <v>7000</v>
      </c>
      <c r="Q17" s="20">
        <v>7000</v>
      </c>
      <c r="R17" s="18">
        <f>SUM(O17:Q17)</f>
        <v>22000</v>
      </c>
    </row>
    <row r="18" spans="1:19" ht="19.5" customHeight="1" x14ac:dyDescent="0.55000000000000004">
      <c r="A18" s="17" t="s">
        <v>36</v>
      </c>
      <c r="B18" s="18">
        <f>SUM(F18+J18+N18+R18)</f>
        <v>0</v>
      </c>
      <c r="C18" s="20"/>
      <c r="D18" s="20"/>
      <c r="E18" s="20"/>
      <c r="F18" s="18">
        <f>SUM(C18:E18)</f>
        <v>0</v>
      </c>
      <c r="G18" s="20"/>
      <c r="H18" s="20"/>
      <c r="I18" s="20"/>
      <c r="J18" s="18">
        <f>SUM(G18:I18)</f>
        <v>0</v>
      </c>
      <c r="K18" s="20"/>
      <c r="L18" s="20"/>
      <c r="M18" s="20"/>
      <c r="N18" s="18">
        <f>SUM(K18:M18)</f>
        <v>0</v>
      </c>
      <c r="O18" s="20"/>
      <c r="P18" s="20"/>
      <c r="Q18" s="20"/>
      <c r="R18" s="18">
        <f>SUM(O18:Q18)</f>
        <v>0</v>
      </c>
      <c r="S18" s="9"/>
    </row>
    <row r="19" spans="1:19" ht="19.5" customHeight="1" x14ac:dyDescent="0.55000000000000004">
      <c r="A19" s="35" t="s">
        <v>37</v>
      </c>
      <c r="B19" s="16">
        <f t="shared" ref="B19:R19" si="5">SUM(B20:B25)</f>
        <v>48600</v>
      </c>
      <c r="C19" s="16">
        <f t="shared" si="5"/>
        <v>0</v>
      </c>
      <c r="D19" s="16">
        <f t="shared" si="5"/>
        <v>0</v>
      </c>
      <c r="E19" s="16">
        <f t="shared" si="5"/>
        <v>0</v>
      </c>
      <c r="F19" s="16">
        <f t="shared" si="5"/>
        <v>0</v>
      </c>
      <c r="G19" s="16">
        <f t="shared" si="5"/>
        <v>9700</v>
      </c>
      <c r="H19" s="16">
        <f t="shared" si="5"/>
        <v>9700</v>
      </c>
      <c r="I19" s="16">
        <f t="shared" si="5"/>
        <v>9600</v>
      </c>
      <c r="J19" s="16">
        <f t="shared" si="5"/>
        <v>29000</v>
      </c>
      <c r="K19" s="16">
        <f t="shared" si="5"/>
        <v>4900</v>
      </c>
      <c r="L19" s="16">
        <f t="shared" si="5"/>
        <v>4800</v>
      </c>
      <c r="M19" s="16">
        <f t="shared" si="5"/>
        <v>4700</v>
      </c>
      <c r="N19" s="16">
        <f t="shared" si="5"/>
        <v>14400</v>
      </c>
      <c r="O19" s="16">
        <f t="shared" si="5"/>
        <v>2500</v>
      </c>
      <c r="P19" s="16">
        <f t="shared" si="5"/>
        <v>1400</v>
      </c>
      <c r="Q19" s="16">
        <f t="shared" si="5"/>
        <v>1300</v>
      </c>
      <c r="R19" s="16">
        <f t="shared" si="5"/>
        <v>5200</v>
      </c>
    </row>
    <row r="20" spans="1:19" ht="19.5" customHeight="1" x14ac:dyDescent="0.55000000000000004">
      <c r="A20" s="34" t="s">
        <v>38</v>
      </c>
      <c r="B20" s="18">
        <f t="shared" ref="B20:B25" si="6">SUM(F20+J20+N20+R20)</f>
        <v>3600</v>
      </c>
      <c r="C20" s="20"/>
      <c r="D20" s="20"/>
      <c r="E20" s="20"/>
      <c r="F20" s="18">
        <f t="shared" ref="F20:F25" si="7">SUM(C20:E20)</f>
        <v>0</v>
      </c>
      <c r="G20" s="20">
        <v>700</v>
      </c>
      <c r="H20" s="20">
        <v>700</v>
      </c>
      <c r="I20" s="20">
        <v>600</v>
      </c>
      <c r="J20" s="18">
        <f t="shared" ref="J20:J25" si="8">SUM(G20:I20)</f>
        <v>2000</v>
      </c>
      <c r="K20" s="20">
        <v>400</v>
      </c>
      <c r="L20" s="20">
        <v>300</v>
      </c>
      <c r="M20" s="20">
        <v>200</v>
      </c>
      <c r="N20" s="18">
        <f t="shared" ref="N20:N25" si="9">SUM(K20:M20)</f>
        <v>900</v>
      </c>
      <c r="O20" s="20">
        <v>300</v>
      </c>
      <c r="P20" s="20">
        <v>200</v>
      </c>
      <c r="Q20" s="20">
        <v>200</v>
      </c>
      <c r="R20" s="18">
        <f t="shared" ref="R20:R25" si="10">SUM(O20:Q20)</f>
        <v>700</v>
      </c>
    </row>
    <row r="21" spans="1:19" ht="19.5" customHeight="1" x14ac:dyDescent="0.55000000000000004">
      <c r="A21" s="34" t="s">
        <v>39</v>
      </c>
      <c r="B21" s="18">
        <f t="shared" si="6"/>
        <v>0</v>
      </c>
      <c r="C21" s="20"/>
      <c r="D21" s="20"/>
      <c r="E21" s="20"/>
      <c r="F21" s="18">
        <f t="shared" si="7"/>
        <v>0</v>
      </c>
      <c r="G21" s="20"/>
      <c r="H21" s="20"/>
      <c r="I21" s="20"/>
      <c r="J21" s="18">
        <f t="shared" si="8"/>
        <v>0</v>
      </c>
      <c r="K21" s="20"/>
      <c r="L21" s="20"/>
      <c r="M21" s="20"/>
      <c r="N21" s="18">
        <f t="shared" si="9"/>
        <v>0</v>
      </c>
      <c r="O21" s="20"/>
      <c r="P21" s="20"/>
      <c r="Q21" s="20"/>
      <c r="R21" s="18">
        <f t="shared" si="10"/>
        <v>0</v>
      </c>
    </row>
    <row r="22" spans="1:19" ht="19.5" customHeight="1" x14ac:dyDescent="0.55000000000000004">
      <c r="A22" s="34" t="s">
        <v>40</v>
      </c>
      <c r="B22" s="18">
        <f t="shared" si="6"/>
        <v>20000</v>
      </c>
      <c r="C22" s="20"/>
      <c r="D22" s="20"/>
      <c r="E22" s="20"/>
      <c r="F22" s="18">
        <f t="shared" si="7"/>
        <v>0</v>
      </c>
      <c r="G22" s="20">
        <v>4000</v>
      </c>
      <c r="H22" s="20">
        <v>4000</v>
      </c>
      <c r="I22" s="20">
        <v>4000</v>
      </c>
      <c r="J22" s="18">
        <f t="shared" si="8"/>
        <v>12000</v>
      </c>
      <c r="K22" s="20">
        <v>2000</v>
      </c>
      <c r="L22" s="20">
        <v>2000</v>
      </c>
      <c r="M22" s="20">
        <v>2000</v>
      </c>
      <c r="N22" s="18">
        <f t="shared" si="9"/>
        <v>6000</v>
      </c>
      <c r="O22" s="20">
        <v>1000</v>
      </c>
      <c r="P22" s="20">
        <v>500</v>
      </c>
      <c r="Q22" s="20">
        <v>500</v>
      </c>
      <c r="R22" s="18">
        <f t="shared" si="10"/>
        <v>2000</v>
      </c>
    </row>
    <row r="23" spans="1:19" ht="19.5" customHeight="1" x14ac:dyDescent="0.55000000000000004">
      <c r="A23" s="34" t="s">
        <v>41</v>
      </c>
      <c r="B23" s="18">
        <f t="shared" si="6"/>
        <v>20000</v>
      </c>
      <c r="C23" s="20"/>
      <c r="D23" s="20"/>
      <c r="E23" s="20"/>
      <c r="F23" s="18">
        <f t="shared" si="7"/>
        <v>0</v>
      </c>
      <c r="G23" s="20">
        <v>4000</v>
      </c>
      <c r="H23" s="20">
        <v>4000</v>
      </c>
      <c r="I23" s="20">
        <v>4000</v>
      </c>
      <c r="J23" s="18">
        <f t="shared" si="8"/>
        <v>12000</v>
      </c>
      <c r="K23" s="20">
        <v>2000</v>
      </c>
      <c r="L23" s="20">
        <v>2000</v>
      </c>
      <c r="M23" s="20">
        <v>2000</v>
      </c>
      <c r="N23" s="18">
        <f t="shared" si="9"/>
        <v>6000</v>
      </c>
      <c r="O23" s="20">
        <v>1000</v>
      </c>
      <c r="P23" s="20">
        <v>500</v>
      </c>
      <c r="Q23" s="20">
        <v>500</v>
      </c>
      <c r="R23" s="18">
        <f t="shared" si="10"/>
        <v>2000</v>
      </c>
    </row>
    <row r="24" spans="1:19" ht="19.5" customHeight="1" x14ac:dyDescent="0.55000000000000004">
      <c r="A24" s="34" t="s">
        <v>42</v>
      </c>
      <c r="B24" s="18">
        <f t="shared" si="6"/>
        <v>0</v>
      </c>
      <c r="C24" s="20"/>
      <c r="D24" s="20"/>
      <c r="E24" s="20"/>
      <c r="F24" s="18">
        <f t="shared" si="7"/>
        <v>0</v>
      </c>
      <c r="G24" s="20"/>
      <c r="H24" s="20"/>
      <c r="I24" s="20"/>
      <c r="J24" s="18">
        <f t="shared" si="8"/>
        <v>0</v>
      </c>
      <c r="K24" s="20"/>
      <c r="L24" s="20"/>
      <c r="M24" s="20"/>
      <c r="N24" s="18">
        <f t="shared" si="9"/>
        <v>0</v>
      </c>
      <c r="O24" s="20"/>
      <c r="P24" s="20"/>
      <c r="Q24" s="20"/>
      <c r="R24" s="18">
        <f t="shared" si="10"/>
        <v>0</v>
      </c>
    </row>
    <row r="25" spans="1:19" ht="19.5" customHeight="1" x14ac:dyDescent="0.55000000000000004">
      <c r="A25" s="17" t="s">
        <v>43</v>
      </c>
      <c r="B25" s="18">
        <f t="shared" si="6"/>
        <v>5000</v>
      </c>
      <c r="C25" s="20"/>
      <c r="D25" s="20"/>
      <c r="E25" s="20"/>
      <c r="F25" s="18">
        <f t="shared" si="7"/>
        <v>0</v>
      </c>
      <c r="G25" s="20">
        <v>1000</v>
      </c>
      <c r="H25" s="20">
        <v>1000</v>
      </c>
      <c r="I25" s="20">
        <v>1000</v>
      </c>
      <c r="J25" s="18">
        <f t="shared" si="8"/>
        <v>3000</v>
      </c>
      <c r="K25" s="20">
        <v>500</v>
      </c>
      <c r="L25" s="20">
        <v>500</v>
      </c>
      <c r="M25" s="20">
        <v>500</v>
      </c>
      <c r="N25" s="18">
        <f t="shared" si="9"/>
        <v>1500</v>
      </c>
      <c r="O25" s="20">
        <v>200</v>
      </c>
      <c r="P25" s="20">
        <v>200</v>
      </c>
      <c r="Q25" s="20">
        <v>100</v>
      </c>
      <c r="R25" s="18">
        <f t="shared" si="10"/>
        <v>500</v>
      </c>
      <c r="S25" s="9"/>
    </row>
    <row r="26" spans="1:19" ht="19.5" customHeight="1" x14ac:dyDescent="0.55000000000000004">
      <c r="A26" s="21" t="s">
        <v>44</v>
      </c>
      <c r="B26" s="16">
        <f t="shared" ref="B26:R26" si="11">SUM(B27:B27)</f>
        <v>0</v>
      </c>
      <c r="C26" s="16">
        <f t="shared" si="11"/>
        <v>0</v>
      </c>
      <c r="D26" s="16">
        <f t="shared" si="11"/>
        <v>0</v>
      </c>
      <c r="E26" s="16">
        <f t="shared" si="11"/>
        <v>0</v>
      </c>
      <c r="F26" s="16">
        <f t="shared" si="11"/>
        <v>0</v>
      </c>
      <c r="G26" s="16">
        <f t="shared" si="11"/>
        <v>0</v>
      </c>
      <c r="H26" s="16">
        <f t="shared" si="11"/>
        <v>0</v>
      </c>
      <c r="I26" s="16">
        <f t="shared" si="11"/>
        <v>0</v>
      </c>
      <c r="J26" s="16">
        <f t="shared" si="11"/>
        <v>0</v>
      </c>
      <c r="K26" s="16">
        <f t="shared" si="11"/>
        <v>0</v>
      </c>
      <c r="L26" s="16">
        <f t="shared" si="11"/>
        <v>0</v>
      </c>
      <c r="M26" s="16">
        <f t="shared" si="11"/>
        <v>0</v>
      </c>
      <c r="N26" s="16">
        <f t="shared" si="11"/>
        <v>0</v>
      </c>
      <c r="O26" s="16">
        <f t="shared" si="11"/>
        <v>0</v>
      </c>
      <c r="P26" s="16">
        <f t="shared" si="11"/>
        <v>0</v>
      </c>
      <c r="Q26" s="16">
        <f t="shared" si="11"/>
        <v>0</v>
      </c>
      <c r="R26" s="16">
        <f t="shared" si="11"/>
        <v>0</v>
      </c>
    </row>
    <row r="27" spans="1:19" ht="19.5" customHeight="1" x14ac:dyDescent="0.55000000000000004">
      <c r="A27" s="22" t="s">
        <v>45</v>
      </c>
      <c r="B27" s="23">
        <f>SUM(F27+J27+N27+R27)</f>
        <v>0</v>
      </c>
      <c r="C27" s="24"/>
      <c r="D27" s="24"/>
      <c r="E27" s="24"/>
      <c r="F27" s="23">
        <f>SUM(C27:E27)</f>
        <v>0</v>
      </c>
      <c r="G27" s="24"/>
      <c r="H27" s="24"/>
      <c r="I27" s="24"/>
      <c r="J27" s="23">
        <f>SUM(G27:I27)</f>
        <v>0</v>
      </c>
      <c r="K27" s="24"/>
      <c r="L27" s="24"/>
      <c r="M27" s="24"/>
      <c r="N27" s="23">
        <f>SUM(K27:M27)</f>
        <v>0</v>
      </c>
      <c r="O27" s="24"/>
      <c r="P27" s="24"/>
      <c r="Q27" s="24"/>
      <c r="R27" s="23">
        <f>SUM(O27:Q27)</f>
        <v>0</v>
      </c>
    </row>
  </sheetData>
  <mergeCells count="10">
    <mergeCell ref="K6:M6"/>
    <mergeCell ref="N6:N7"/>
    <mergeCell ref="O6:Q6"/>
    <mergeCell ref="R6:R7"/>
    <mergeCell ref="A6:A7"/>
    <mergeCell ref="B6:B7"/>
    <mergeCell ref="C6:E6"/>
    <mergeCell ref="F6:F7"/>
    <mergeCell ref="G6:I6"/>
    <mergeCell ref="J6:J7"/>
  </mergeCells>
  <pageMargins left="0.55118110236220474" right="0.27559055118110237" top="0.74803149606299213" bottom="0.74803149606299213" header="0.31496062992125984" footer="0.31496062992125984"/>
  <pageSetup paperSize="9"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S27"/>
  <sheetViews>
    <sheetView topLeftCell="C1" workbookViewId="0">
      <selection activeCell="A5" sqref="A5:R8"/>
    </sheetView>
  </sheetViews>
  <sheetFormatPr defaultColWidth="8.875" defaultRowHeight="23.25" x14ac:dyDescent="0.55000000000000004"/>
  <cols>
    <col min="1" max="1" width="49.375" style="3" customWidth="1"/>
    <col min="2" max="2" width="12.375" style="2" bestFit="1" customWidth="1"/>
    <col min="3" max="3" width="7.875" style="2" bestFit="1" customWidth="1"/>
    <col min="4" max="4" width="7.375" style="2" bestFit="1" customWidth="1"/>
    <col min="5" max="5" width="7.125" style="2" bestFit="1" customWidth="1"/>
    <col min="6" max="6" width="13.375" style="2" customWidth="1"/>
    <col min="7" max="7" width="7.25" style="2" bestFit="1" customWidth="1"/>
    <col min="8" max="9" width="11.25" style="2" bestFit="1" customWidth="1"/>
    <col min="10" max="10" width="13.375" style="2" customWidth="1"/>
    <col min="11" max="13" width="11.25" style="2" bestFit="1" customWidth="1"/>
    <col min="14" max="14" width="13.375" style="2" customWidth="1"/>
    <col min="15" max="15" width="11.25" style="2" bestFit="1" customWidth="1"/>
    <col min="16" max="17" width="7.875" style="2" bestFit="1" customWidth="1"/>
    <col min="18" max="18" width="13.375" style="2" customWidth="1"/>
    <col min="19" max="16384" width="8.875" style="3"/>
  </cols>
  <sheetData>
    <row r="1" spans="1:19" ht="27" customHeight="1" x14ac:dyDescent="0.55000000000000004">
      <c r="A1" s="1" t="s">
        <v>0</v>
      </c>
    </row>
    <row r="2" spans="1:19" ht="27" customHeight="1" x14ac:dyDescent="0.55000000000000004">
      <c r="A2" s="4" t="s">
        <v>50</v>
      </c>
    </row>
    <row r="3" spans="1:19" ht="27" customHeight="1" x14ac:dyDescent="0.55000000000000004">
      <c r="A3" s="4" t="s">
        <v>53</v>
      </c>
    </row>
    <row r="4" spans="1:19" ht="27" customHeight="1" x14ac:dyDescent="0.55000000000000004">
      <c r="A4" s="5" t="s">
        <v>2</v>
      </c>
    </row>
    <row r="5" spans="1:19" ht="24.95" customHeight="1" x14ac:dyDescent="0.55000000000000004">
      <c r="A5" s="6" t="s">
        <v>54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9" x14ac:dyDescent="0.55000000000000004">
      <c r="A6" s="146" t="s">
        <v>4</v>
      </c>
      <c r="B6" s="148" t="s">
        <v>5</v>
      </c>
      <c r="C6" s="143" t="s">
        <v>6</v>
      </c>
      <c r="D6" s="144"/>
      <c r="E6" s="145"/>
      <c r="F6" s="141" t="s">
        <v>7</v>
      </c>
      <c r="G6" s="143" t="s">
        <v>8</v>
      </c>
      <c r="H6" s="144"/>
      <c r="I6" s="145"/>
      <c r="J6" s="141" t="s">
        <v>9</v>
      </c>
      <c r="K6" s="143" t="s">
        <v>10</v>
      </c>
      <c r="L6" s="144"/>
      <c r="M6" s="145"/>
      <c r="N6" s="141" t="s">
        <v>11</v>
      </c>
      <c r="O6" s="143" t="s">
        <v>12</v>
      </c>
      <c r="P6" s="144"/>
      <c r="Q6" s="145"/>
      <c r="R6" s="141" t="s">
        <v>13</v>
      </c>
      <c r="S6" s="10"/>
    </row>
    <row r="7" spans="1:19" x14ac:dyDescent="0.55000000000000004">
      <c r="A7" s="147"/>
      <c r="B7" s="149"/>
      <c r="C7" s="11" t="s">
        <v>14</v>
      </c>
      <c r="D7" s="11" t="s">
        <v>15</v>
      </c>
      <c r="E7" s="11" t="s">
        <v>16</v>
      </c>
      <c r="F7" s="142"/>
      <c r="G7" s="11" t="s">
        <v>17</v>
      </c>
      <c r="H7" s="11" t="s">
        <v>18</v>
      </c>
      <c r="I7" s="11" t="s">
        <v>19</v>
      </c>
      <c r="J7" s="142"/>
      <c r="K7" s="11" t="s">
        <v>20</v>
      </c>
      <c r="L7" s="11" t="s">
        <v>21</v>
      </c>
      <c r="M7" s="11" t="s">
        <v>22</v>
      </c>
      <c r="N7" s="142"/>
      <c r="O7" s="11" t="s">
        <v>23</v>
      </c>
      <c r="P7" s="11" t="s">
        <v>24</v>
      </c>
      <c r="Q7" s="11" t="s">
        <v>25</v>
      </c>
      <c r="R7" s="142"/>
      <c r="S7" s="12"/>
    </row>
    <row r="8" spans="1:19" ht="19.5" customHeight="1" x14ac:dyDescent="0.55000000000000004">
      <c r="A8" s="13" t="s">
        <v>26</v>
      </c>
      <c r="B8" s="14">
        <f>SUM(B9+B26)</f>
        <v>190000</v>
      </c>
      <c r="C8" s="14">
        <f t="shared" ref="C8:R8" si="0">SUM(C9+C26)</f>
        <v>0</v>
      </c>
      <c r="D8" s="14">
        <f t="shared" si="0"/>
        <v>0</v>
      </c>
      <c r="E8" s="14">
        <f t="shared" si="0"/>
        <v>0</v>
      </c>
      <c r="F8" s="14">
        <f t="shared" si="0"/>
        <v>0</v>
      </c>
      <c r="G8" s="14">
        <f t="shared" si="0"/>
        <v>0</v>
      </c>
      <c r="H8" s="14">
        <f t="shared" si="0"/>
        <v>60900</v>
      </c>
      <c r="I8" s="14">
        <f t="shared" si="0"/>
        <v>53100</v>
      </c>
      <c r="J8" s="14">
        <f t="shared" si="0"/>
        <v>114000</v>
      </c>
      <c r="K8" s="14">
        <f t="shared" si="0"/>
        <v>25000</v>
      </c>
      <c r="L8" s="14">
        <f t="shared" si="0"/>
        <v>16000</v>
      </c>
      <c r="M8" s="14">
        <f t="shared" si="0"/>
        <v>16000</v>
      </c>
      <c r="N8" s="14">
        <f t="shared" si="0"/>
        <v>57000</v>
      </c>
      <c r="O8" s="14">
        <f t="shared" si="0"/>
        <v>19000</v>
      </c>
      <c r="P8" s="14">
        <f t="shared" si="0"/>
        <v>0</v>
      </c>
      <c r="Q8" s="14">
        <f t="shared" si="0"/>
        <v>0</v>
      </c>
      <c r="R8" s="14">
        <f t="shared" si="0"/>
        <v>19000</v>
      </c>
      <c r="S8" s="9"/>
    </row>
    <row r="9" spans="1:19" ht="19.5" customHeight="1" x14ac:dyDescent="0.55000000000000004">
      <c r="A9" s="21" t="s">
        <v>27</v>
      </c>
      <c r="B9" s="16">
        <f>SUM(B10)</f>
        <v>190000</v>
      </c>
      <c r="C9" s="16">
        <f t="shared" ref="C9:R9" si="1">SUM(C10)</f>
        <v>0</v>
      </c>
      <c r="D9" s="16">
        <f t="shared" si="1"/>
        <v>0</v>
      </c>
      <c r="E9" s="16">
        <f t="shared" si="1"/>
        <v>0</v>
      </c>
      <c r="F9" s="16">
        <f t="shared" si="1"/>
        <v>0</v>
      </c>
      <c r="G9" s="16">
        <f t="shared" si="1"/>
        <v>0</v>
      </c>
      <c r="H9" s="16">
        <f t="shared" si="1"/>
        <v>60900</v>
      </c>
      <c r="I9" s="16">
        <f t="shared" si="1"/>
        <v>53100</v>
      </c>
      <c r="J9" s="16">
        <f t="shared" si="1"/>
        <v>114000</v>
      </c>
      <c r="K9" s="16">
        <f t="shared" si="1"/>
        <v>25000</v>
      </c>
      <c r="L9" s="16">
        <f t="shared" si="1"/>
        <v>16000</v>
      </c>
      <c r="M9" s="16">
        <f t="shared" si="1"/>
        <v>16000</v>
      </c>
      <c r="N9" s="16">
        <f t="shared" si="1"/>
        <v>57000</v>
      </c>
      <c r="O9" s="16">
        <f t="shared" si="1"/>
        <v>19000</v>
      </c>
      <c r="P9" s="16">
        <f t="shared" si="1"/>
        <v>0</v>
      </c>
      <c r="Q9" s="16">
        <f t="shared" si="1"/>
        <v>0</v>
      </c>
      <c r="R9" s="16">
        <f t="shared" si="1"/>
        <v>19000</v>
      </c>
    </row>
    <row r="10" spans="1:19" ht="19.5" customHeight="1" x14ac:dyDescent="0.55000000000000004">
      <c r="A10" s="34" t="s">
        <v>28</v>
      </c>
      <c r="B10" s="18">
        <f t="shared" ref="B10:R10" si="2">SUM(B11+B13+B19)</f>
        <v>190000</v>
      </c>
      <c r="C10" s="18">
        <f t="shared" si="2"/>
        <v>0</v>
      </c>
      <c r="D10" s="18">
        <f t="shared" si="2"/>
        <v>0</v>
      </c>
      <c r="E10" s="18">
        <f t="shared" si="2"/>
        <v>0</v>
      </c>
      <c r="F10" s="18">
        <f t="shared" si="2"/>
        <v>0</v>
      </c>
      <c r="G10" s="18">
        <f t="shared" si="2"/>
        <v>0</v>
      </c>
      <c r="H10" s="18">
        <f t="shared" si="2"/>
        <v>60900</v>
      </c>
      <c r="I10" s="18">
        <f t="shared" si="2"/>
        <v>53100</v>
      </c>
      <c r="J10" s="18">
        <f t="shared" si="2"/>
        <v>114000</v>
      </c>
      <c r="K10" s="18">
        <f t="shared" si="2"/>
        <v>25000</v>
      </c>
      <c r="L10" s="18">
        <f t="shared" si="2"/>
        <v>16000</v>
      </c>
      <c r="M10" s="18">
        <f t="shared" si="2"/>
        <v>16000</v>
      </c>
      <c r="N10" s="18">
        <f t="shared" si="2"/>
        <v>57000</v>
      </c>
      <c r="O10" s="18">
        <f t="shared" si="2"/>
        <v>19000</v>
      </c>
      <c r="P10" s="18">
        <f t="shared" si="2"/>
        <v>0</v>
      </c>
      <c r="Q10" s="18">
        <f t="shared" si="2"/>
        <v>0</v>
      </c>
      <c r="R10" s="18">
        <f t="shared" si="2"/>
        <v>19000</v>
      </c>
    </row>
    <row r="11" spans="1:19" ht="19.5" customHeight="1" x14ac:dyDescent="0.55000000000000004">
      <c r="A11" s="35" t="s">
        <v>29</v>
      </c>
      <c r="B11" s="18">
        <f t="shared" ref="B11:R11" si="3">SUM(B12:B12)</f>
        <v>0</v>
      </c>
      <c r="C11" s="18">
        <f t="shared" si="3"/>
        <v>0</v>
      </c>
      <c r="D11" s="18">
        <f t="shared" si="3"/>
        <v>0</v>
      </c>
      <c r="E11" s="18">
        <f t="shared" si="3"/>
        <v>0</v>
      </c>
      <c r="F11" s="18">
        <f t="shared" si="3"/>
        <v>0</v>
      </c>
      <c r="G11" s="18">
        <f t="shared" si="3"/>
        <v>0</v>
      </c>
      <c r="H11" s="18">
        <f t="shared" si="3"/>
        <v>0</v>
      </c>
      <c r="I11" s="18">
        <f t="shared" si="3"/>
        <v>0</v>
      </c>
      <c r="J11" s="18">
        <f t="shared" si="3"/>
        <v>0</v>
      </c>
      <c r="K11" s="18">
        <f t="shared" si="3"/>
        <v>0</v>
      </c>
      <c r="L11" s="18">
        <f t="shared" si="3"/>
        <v>0</v>
      </c>
      <c r="M11" s="18">
        <f t="shared" si="3"/>
        <v>0</v>
      </c>
      <c r="N11" s="18">
        <f t="shared" si="3"/>
        <v>0</v>
      </c>
      <c r="O11" s="18">
        <f t="shared" si="3"/>
        <v>0</v>
      </c>
      <c r="P11" s="18">
        <f t="shared" si="3"/>
        <v>0</v>
      </c>
      <c r="Q11" s="18">
        <f t="shared" si="3"/>
        <v>0</v>
      </c>
      <c r="R11" s="18">
        <f t="shared" si="3"/>
        <v>0</v>
      </c>
    </row>
    <row r="12" spans="1:19" ht="19.5" customHeight="1" x14ac:dyDescent="0.55000000000000004">
      <c r="A12" s="34" t="s">
        <v>30</v>
      </c>
      <c r="B12" s="18">
        <f>SUM(F12+J12+N12+R12)</f>
        <v>0</v>
      </c>
      <c r="C12" s="20"/>
      <c r="D12" s="20"/>
      <c r="E12" s="20"/>
      <c r="F12" s="18">
        <f>SUM(C12:E12)</f>
        <v>0</v>
      </c>
      <c r="G12" s="20"/>
      <c r="H12" s="20"/>
      <c r="I12" s="20"/>
      <c r="J12" s="18">
        <f>SUM(G12:I12)</f>
        <v>0</v>
      </c>
      <c r="K12" s="20"/>
      <c r="L12" s="20"/>
      <c r="M12" s="20"/>
      <c r="N12" s="18">
        <f>SUM(K12:M12)</f>
        <v>0</v>
      </c>
      <c r="O12" s="20"/>
      <c r="P12" s="20"/>
      <c r="Q12" s="20"/>
      <c r="R12" s="18">
        <f>SUM(O12:Q12)</f>
        <v>0</v>
      </c>
    </row>
    <row r="13" spans="1:19" ht="19.5" customHeight="1" x14ac:dyDescent="0.55000000000000004">
      <c r="A13" s="35" t="s">
        <v>31</v>
      </c>
      <c r="B13" s="18">
        <f>SUM(B14:B18)</f>
        <v>177000</v>
      </c>
      <c r="C13" s="18">
        <f t="shared" ref="C13:R13" si="4">SUM(C14:C18)</f>
        <v>0</v>
      </c>
      <c r="D13" s="18">
        <f t="shared" si="4"/>
        <v>0</v>
      </c>
      <c r="E13" s="18">
        <f t="shared" si="4"/>
        <v>0</v>
      </c>
      <c r="F13" s="18">
        <f t="shared" si="4"/>
        <v>0</v>
      </c>
      <c r="G13" s="18">
        <f t="shared" si="4"/>
        <v>0</v>
      </c>
      <c r="H13" s="18">
        <f t="shared" si="4"/>
        <v>53100</v>
      </c>
      <c r="I13" s="18">
        <f t="shared" si="4"/>
        <v>53100</v>
      </c>
      <c r="J13" s="18">
        <f t="shared" si="4"/>
        <v>106200</v>
      </c>
      <c r="K13" s="18">
        <f t="shared" si="4"/>
        <v>21100</v>
      </c>
      <c r="L13" s="18">
        <f t="shared" si="4"/>
        <v>16000</v>
      </c>
      <c r="M13" s="18">
        <f t="shared" si="4"/>
        <v>16000</v>
      </c>
      <c r="N13" s="18">
        <f t="shared" si="4"/>
        <v>53100</v>
      </c>
      <c r="O13" s="18">
        <f t="shared" si="4"/>
        <v>17700</v>
      </c>
      <c r="P13" s="18">
        <f t="shared" si="4"/>
        <v>0</v>
      </c>
      <c r="Q13" s="18">
        <f t="shared" si="4"/>
        <v>0</v>
      </c>
      <c r="R13" s="18">
        <f t="shared" si="4"/>
        <v>17700</v>
      </c>
    </row>
    <row r="14" spans="1:19" ht="19.5" customHeight="1" x14ac:dyDescent="0.55000000000000004">
      <c r="A14" s="34" t="s">
        <v>32</v>
      </c>
      <c r="B14" s="18">
        <f>SUM(F14+J14+N14+R14)</f>
        <v>15100</v>
      </c>
      <c r="C14" s="20"/>
      <c r="D14" s="20"/>
      <c r="E14" s="20"/>
      <c r="F14" s="18">
        <f>SUM(C14:E14)</f>
        <v>0</v>
      </c>
      <c r="G14" s="20"/>
      <c r="H14" s="20">
        <v>4600</v>
      </c>
      <c r="I14" s="20">
        <v>4600</v>
      </c>
      <c r="J14" s="18">
        <f>SUM(G14:I14)</f>
        <v>9200</v>
      </c>
      <c r="K14" s="20">
        <v>5100</v>
      </c>
      <c r="L14" s="20"/>
      <c r="M14" s="20"/>
      <c r="N14" s="18">
        <f>SUM(K14:M14)</f>
        <v>5100</v>
      </c>
      <c r="O14" s="20">
        <v>800</v>
      </c>
      <c r="P14" s="20"/>
      <c r="Q14" s="20"/>
      <c r="R14" s="18">
        <f>SUM(O14:Q14)</f>
        <v>800</v>
      </c>
    </row>
    <row r="15" spans="1:19" ht="19.5" customHeight="1" x14ac:dyDescent="0.55000000000000004">
      <c r="A15" s="34" t="s">
        <v>33</v>
      </c>
      <c r="B15" s="18">
        <f>SUM(F15+J15+N15+R15)</f>
        <v>0</v>
      </c>
      <c r="C15" s="20"/>
      <c r="D15" s="20"/>
      <c r="E15" s="20"/>
      <c r="F15" s="18">
        <f>SUM(C15:E15)</f>
        <v>0</v>
      </c>
      <c r="G15" s="20"/>
      <c r="H15" s="20"/>
      <c r="I15" s="20"/>
      <c r="J15" s="18">
        <f>SUM(G15:I15)</f>
        <v>0</v>
      </c>
      <c r="K15" s="20"/>
      <c r="L15" s="20"/>
      <c r="M15" s="20"/>
      <c r="N15" s="18">
        <f>SUM(K15:M15)</f>
        <v>0</v>
      </c>
      <c r="O15" s="20"/>
      <c r="P15" s="20"/>
      <c r="Q15" s="20"/>
      <c r="R15" s="18">
        <f>SUM(O15:Q15)</f>
        <v>0</v>
      </c>
    </row>
    <row r="16" spans="1:19" ht="19.5" customHeight="1" x14ac:dyDescent="0.55000000000000004">
      <c r="A16" s="17" t="s">
        <v>34</v>
      </c>
      <c r="B16" s="18">
        <f>SUM(F16+J16+N16+R16)</f>
        <v>0</v>
      </c>
      <c r="C16" s="20"/>
      <c r="D16" s="20"/>
      <c r="E16" s="20"/>
      <c r="F16" s="18">
        <f>SUM(C16:E16)</f>
        <v>0</v>
      </c>
      <c r="G16" s="20"/>
      <c r="H16" s="20"/>
      <c r="I16" s="20"/>
      <c r="J16" s="18">
        <f>SUM(G16:I16)</f>
        <v>0</v>
      </c>
      <c r="K16" s="20"/>
      <c r="L16" s="20"/>
      <c r="M16" s="20"/>
      <c r="N16" s="18">
        <f>SUM(K16:M16)</f>
        <v>0</v>
      </c>
      <c r="O16" s="20"/>
      <c r="P16" s="20"/>
      <c r="Q16" s="20"/>
      <c r="R16" s="18">
        <f>SUM(O16:Q16)</f>
        <v>0</v>
      </c>
      <c r="S16" s="9"/>
    </row>
    <row r="17" spans="1:19" ht="19.5" customHeight="1" x14ac:dyDescent="0.55000000000000004">
      <c r="A17" s="34" t="s">
        <v>35</v>
      </c>
      <c r="B17" s="18">
        <f>SUM(F17+J17+N17+R17)</f>
        <v>161900</v>
      </c>
      <c r="C17" s="20"/>
      <c r="D17" s="20"/>
      <c r="E17" s="20"/>
      <c r="F17" s="18">
        <f>SUM(C17:E17)</f>
        <v>0</v>
      </c>
      <c r="G17" s="20"/>
      <c r="H17" s="20">
        <v>48500</v>
      </c>
      <c r="I17" s="20">
        <v>48500</v>
      </c>
      <c r="J17" s="18">
        <f>SUM(G17:I17)</f>
        <v>97000</v>
      </c>
      <c r="K17" s="20">
        <v>16000</v>
      </c>
      <c r="L17" s="20">
        <v>16000</v>
      </c>
      <c r="M17" s="20">
        <v>16000</v>
      </c>
      <c r="N17" s="18">
        <f>SUM(K17:M17)</f>
        <v>48000</v>
      </c>
      <c r="O17" s="20">
        <v>16900</v>
      </c>
      <c r="P17" s="20"/>
      <c r="Q17" s="20"/>
      <c r="R17" s="18">
        <f>SUM(O17:Q17)</f>
        <v>16900</v>
      </c>
    </row>
    <row r="18" spans="1:19" ht="19.5" customHeight="1" x14ac:dyDescent="0.55000000000000004">
      <c r="A18" s="17" t="s">
        <v>36</v>
      </c>
      <c r="B18" s="18">
        <f>SUM(F18+J18+N18+R18)</f>
        <v>0</v>
      </c>
      <c r="C18" s="20"/>
      <c r="D18" s="20"/>
      <c r="E18" s="20"/>
      <c r="F18" s="18">
        <f>SUM(C18:E18)</f>
        <v>0</v>
      </c>
      <c r="G18" s="20"/>
      <c r="H18" s="20"/>
      <c r="I18" s="20"/>
      <c r="J18" s="18">
        <f>SUM(G18:I18)</f>
        <v>0</v>
      </c>
      <c r="K18" s="20"/>
      <c r="L18" s="20"/>
      <c r="M18" s="20"/>
      <c r="N18" s="18">
        <f>SUM(K18:M18)</f>
        <v>0</v>
      </c>
      <c r="O18" s="20"/>
      <c r="P18" s="20"/>
      <c r="Q18" s="20"/>
      <c r="R18" s="18">
        <f>SUM(O18:Q18)</f>
        <v>0</v>
      </c>
      <c r="S18" s="9"/>
    </row>
    <row r="19" spans="1:19" ht="19.5" customHeight="1" x14ac:dyDescent="0.55000000000000004">
      <c r="A19" s="35" t="s">
        <v>37</v>
      </c>
      <c r="B19" s="18">
        <f t="shared" ref="B19:R19" si="5">SUM(B20:B25)</f>
        <v>13000</v>
      </c>
      <c r="C19" s="18">
        <f t="shared" si="5"/>
        <v>0</v>
      </c>
      <c r="D19" s="18">
        <f t="shared" si="5"/>
        <v>0</v>
      </c>
      <c r="E19" s="18">
        <f t="shared" si="5"/>
        <v>0</v>
      </c>
      <c r="F19" s="18">
        <f t="shared" si="5"/>
        <v>0</v>
      </c>
      <c r="G19" s="18">
        <f t="shared" si="5"/>
        <v>0</v>
      </c>
      <c r="H19" s="18">
        <f t="shared" si="5"/>
        <v>7800</v>
      </c>
      <c r="I19" s="18">
        <f t="shared" si="5"/>
        <v>0</v>
      </c>
      <c r="J19" s="18">
        <f t="shared" si="5"/>
        <v>7800</v>
      </c>
      <c r="K19" s="18">
        <f t="shared" si="5"/>
        <v>3900</v>
      </c>
      <c r="L19" s="18">
        <f t="shared" si="5"/>
        <v>0</v>
      </c>
      <c r="M19" s="18">
        <f t="shared" si="5"/>
        <v>0</v>
      </c>
      <c r="N19" s="18">
        <f t="shared" si="5"/>
        <v>3900</v>
      </c>
      <c r="O19" s="18">
        <f t="shared" si="5"/>
        <v>1300</v>
      </c>
      <c r="P19" s="18">
        <f t="shared" si="5"/>
        <v>0</v>
      </c>
      <c r="Q19" s="18">
        <f t="shared" si="5"/>
        <v>0</v>
      </c>
      <c r="R19" s="18">
        <f t="shared" si="5"/>
        <v>1300</v>
      </c>
    </row>
    <row r="20" spans="1:19" ht="19.5" customHeight="1" x14ac:dyDescent="0.55000000000000004">
      <c r="A20" s="34" t="s">
        <v>38</v>
      </c>
      <c r="B20" s="18">
        <f t="shared" ref="B20:B25" si="6">SUM(F20+J20+N20+R20)</f>
        <v>4000</v>
      </c>
      <c r="C20" s="20"/>
      <c r="D20" s="20"/>
      <c r="E20" s="20"/>
      <c r="F20" s="18">
        <f t="shared" ref="F20:F25" si="7">SUM(C20:E20)</f>
        <v>0</v>
      </c>
      <c r="G20" s="20"/>
      <c r="H20" s="18">
        <v>2400</v>
      </c>
      <c r="I20" s="18"/>
      <c r="J20" s="18">
        <f t="shared" ref="J20:J25" si="8">SUM(G20:I20)</f>
        <v>2400</v>
      </c>
      <c r="K20" s="20">
        <v>1200</v>
      </c>
      <c r="L20" s="20"/>
      <c r="M20" s="20"/>
      <c r="N20" s="18">
        <f t="shared" ref="N20:N25" si="9">SUM(K20:M20)</f>
        <v>1200</v>
      </c>
      <c r="O20" s="20">
        <v>400</v>
      </c>
      <c r="P20" s="20"/>
      <c r="Q20" s="20"/>
      <c r="R20" s="18">
        <f t="shared" ref="R20:R25" si="10">SUM(O20:Q20)</f>
        <v>400</v>
      </c>
    </row>
    <row r="21" spans="1:19" ht="19.5" customHeight="1" x14ac:dyDescent="0.55000000000000004">
      <c r="A21" s="34" t="s">
        <v>39</v>
      </c>
      <c r="B21" s="18">
        <f t="shared" si="6"/>
        <v>9000</v>
      </c>
      <c r="C21" s="20"/>
      <c r="D21" s="20"/>
      <c r="E21" s="20"/>
      <c r="F21" s="18">
        <f t="shared" si="7"/>
        <v>0</v>
      </c>
      <c r="G21" s="20"/>
      <c r="H21" s="20">
        <v>5400</v>
      </c>
      <c r="I21" s="20"/>
      <c r="J21" s="18">
        <f t="shared" si="8"/>
        <v>5400</v>
      </c>
      <c r="K21" s="20">
        <v>2700</v>
      </c>
      <c r="L21" s="20"/>
      <c r="M21" s="20"/>
      <c r="N21" s="18">
        <f t="shared" si="9"/>
        <v>2700</v>
      </c>
      <c r="O21" s="20">
        <v>900</v>
      </c>
      <c r="P21" s="20"/>
      <c r="Q21" s="20"/>
      <c r="R21" s="18">
        <f t="shared" si="10"/>
        <v>900</v>
      </c>
    </row>
    <row r="22" spans="1:19" ht="19.5" customHeight="1" x14ac:dyDescent="0.55000000000000004">
      <c r="A22" s="34" t="s">
        <v>40</v>
      </c>
      <c r="B22" s="18">
        <f t="shared" si="6"/>
        <v>0</v>
      </c>
      <c r="C22" s="20"/>
      <c r="D22" s="20"/>
      <c r="E22" s="20"/>
      <c r="F22" s="18">
        <f t="shared" si="7"/>
        <v>0</v>
      </c>
      <c r="G22" s="20"/>
      <c r="H22" s="20"/>
      <c r="I22" s="20"/>
      <c r="J22" s="18">
        <f t="shared" si="8"/>
        <v>0</v>
      </c>
      <c r="K22" s="20"/>
      <c r="L22" s="20"/>
      <c r="M22" s="20"/>
      <c r="N22" s="18">
        <f t="shared" si="9"/>
        <v>0</v>
      </c>
      <c r="O22" s="20"/>
      <c r="P22" s="20"/>
      <c r="Q22" s="20"/>
      <c r="R22" s="18">
        <f t="shared" si="10"/>
        <v>0</v>
      </c>
    </row>
    <row r="23" spans="1:19" ht="19.5" customHeight="1" x14ac:dyDescent="0.55000000000000004">
      <c r="A23" s="34" t="s">
        <v>41</v>
      </c>
      <c r="B23" s="18">
        <f t="shared" si="6"/>
        <v>0</v>
      </c>
      <c r="C23" s="20"/>
      <c r="D23" s="20"/>
      <c r="E23" s="20"/>
      <c r="F23" s="18">
        <f t="shared" si="7"/>
        <v>0</v>
      </c>
      <c r="G23" s="20"/>
      <c r="H23" s="20"/>
      <c r="I23" s="20"/>
      <c r="J23" s="18">
        <f t="shared" si="8"/>
        <v>0</v>
      </c>
      <c r="K23" s="20"/>
      <c r="L23" s="20"/>
      <c r="M23" s="20"/>
      <c r="N23" s="18">
        <f t="shared" si="9"/>
        <v>0</v>
      </c>
      <c r="O23" s="20"/>
      <c r="P23" s="20"/>
      <c r="Q23" s="20"/>
      <c r="R23" s="18">
        <f t="shared" si="10"/>
        <v>0</v>
      </c>
    </row>
    <row r="24" spans="1:19" ht="19.5" customHeight="1" x14ac:dyDescent="0.55000000000000004">
      <c r="A24" s="34" t="s">
        <v>42</v>
      </c>
      <c r="B24" s="18">
        <f t="shared" si="6"/>
        <v>0</v>
      </c>
      <c r="C24" s="20"/>
      <c r="D24" s="20"/>
      <c r="E24" s="20"/>
      <c r="F24" s="18">
        <f t="shared" si="7"/>
        <v>0</v>
      </c>
      <c r="G24" s="20"/>
      <c r="H24" s="20"/>
      <c r="I24" s="20"/>
      <c r="J24" s="18">
        <f t="shared" si="8"/>
        <v>0</v>
      </c>
      <c r="K24" s="20"/>
      <c r="L24" s="20"/>
      <c r="M24" s="20"/>
      <c r="N24" s="18">
        <f t="shared" si="9"/>
        <v>0</v>
      </c>
      <c r="O24" s="20"/>
      <c r="P24" s="20"/>
      <c r="Q24" s="20"/>
      <c r="R24" s="18">
        <f t="shared" si="10"/>
        <v>0</v>
      </c>
    </row>
    <row r="25" spans="1:19" ht="19.5" customHeight="1" x14ac:dyDescent="0.55000000000000004">
      <c r="A25" s="17" t="s">
        <v>43</v>
      </c>
      <c r="B25" s="18">
        <f t="shared" si="6"/>
        <v>0</v>
      </c>
      <c r="C25" s="20"/>
      <c r="D25" s="20"/>
      <c r="E25" s="20"/>
      <c r="F25" s="18">
        <f t="shared" si="7"/>
        <v>0</v>
      </c>
      <c r="G25" s="20"/>
      <c r="H25" s="20"/>
      <c r="I25" s="20"/>
      <c r="J25" s="18">
        <f t="shared" si="8"/>
        <v>0</v>
      </c>
      <c r="K25" s="20"/>
      <c r="L25" s="20"/>
      <c r="M25" s="20"/>
      <c r="N25" s="18">
        <f t="shared" si="9"/>
        <v>0</v>
      </c>
      <c r="O25" s="20"/>
      <c r="P25" s="20"/>
      <c r="Q25" s="20"/>
      <c r="R25" s="18">
        <f t="shared" si="10"/>
        <v>0</v>
      </c>
      <c r="S25" s="9"/>
    </row>
    <row r="26" spans="1:19" ht="19.5" customHeight="1" x14ac:dyDescent="0.55000000000000004">
      <c r="A26" s="21" t="s">
        <v>44</v>
      </c>
      <c r="B26" s="16">
        <f t="shared" ref="B26:R26" si="11">SUM(B27:B27)</f>
        <v>0</v>
      </c>
      <c r="C26" s="16">
        <f t="shared" si="11"/>
        <v>0</v>
      </c>
      <c r="D26" s="16">
        <f t="shared" si="11"/>
        <v>0</v>
      </c>
      <c r="E26" s="16">
        <f t="shared" si="11"/>
        <v>0</v>
      </c>
      <c r="F26" s="16">
        <f t="shared" si="11"/>
        <v>0</v>
      </c>
      <c r="G26" s="16">
        <f t="shared" si="11"/>
        <v>0</v>
      </c>
      <c r="H26" s="16">
        <f t="shared" si="11"/>
        <v>0</v>
      </c>
      <c r="I26" s="16">
        <f t="shared" si="11"/>
        <v>0</v>
      </c>
      <c r="J26" s="16">
        <f t="shared" si="11"/>
        <v>0</v>
      </c>
      <c r="K26" s="16">
        <f t="shared" si="11"/>
        <v>0</v>
      </c>
      <c r="L26" s="16">
        <f t="shared" si="11"/>
        <v>0</v>
      </c>
      <c r="M26" s="16">
        <f t="shared" si="11"/>
        <v>0</v>
      </c>
      <c r="N26" s="16">
        <f t="shared" si="11"/>
        <v>0</v>
      </c>
      <c r="O26" s="16">
        <f t="shared" si="11"/>
        <v>0</v>
      </c>
      <c r="P26" s="16">
        <f t="shared" si="11"/>
        <v>0</v>
      </c>
      <c r="Q26" s="16">
        <f t="shared" si="11"/>
        <v>0</v>
      </c>
      <c r="R26" s="16">
        <f t="shared" si="11"/>
        <v>0</v>
      </c>
    </row>
    <row r="27" spans="1:19" ht="19.5" customHeight="1" x14ac:dyDescent="0.55000000000000004">
      <c r="A27" s="22" t="s">
        <v>45</v>
      </c>
      <c r="B27" s="23">
        <f>SUM(F27+J27+N27+R27)</f>
        <v>0</v>
      </c>
      <c r="C27" s="24"/>
      <c r="D27" s="24"/>
      <c r="E27" s="24"/>
      <c r="F27" s="23">
        <f>SUM(C27:E27)</f>
        <v>0</v>
      </c>
      <c r="G27" s="24"/>
      <c r="H27" s="24"/>
      <c r="I27" s="24"/>
      <c r="J27" s="23">
        <f>SUM(G27:I27)</f>
        <v>0</v>
      </c>
      <c r="K27" s="24"/>
      <c r="L27" s="24"/>
      <c r="M27" s="24"/>
      <c r="N27" s="23">
        <f>SUM(K27:M27)</f>
        <v>0</v>
      </c>
      <c r="O27" s="24"/>
      <c r="P27" s="24"/>
      <c r="Q27" s="24"/>
      <c r="R27" s="23">
        <f>SUM(O27:Q27)</f>
        <v>0</v>
      </c>
    </row>
  </sheetData>
  <mergeCells count="10">
    <mergeCell ref="K6:M6"/>
    <mergeCell ref="N6:N7"/>
    <mergeCell ref="O6:Q6"/>
    <mergeCell ref="R6:R7"/>
    <mergeCell ref="A6:A7"/>
    <mergeCell ref="B6:B7"/>
    <mergeCell ref="C6:E6"/>
    <mergeCell ref="F6:F7"/>
    <mergeCell ref="G6:I6"/>
    <mergeCell ref="J6:J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S27"/>
  <sheetViews>
    <sheetView topLeftCell="B1" workbookViewId="0">
      <selection activeCell="A5" sqref="A5:R8"/>
    </sheetView>
  </sheetViews>
  <sheetFormatPr defaultColWidth="8.875" defaultRowHeight="23.25" x14ac:dyDescent="0.55000000000000004"/>
  <cols>
    <col min="1" max="1" width="40.875" style="3" customWidth="1"/>
    <col min="2" max="2" width="14.125" style="2" bestFit="1" customWidth="1"/>
    <col min="3" max="3" width="7.875" style="2" bestFit="1" customWidth="1"/>
    <col min="4" max="4" width="7.375" style="2" bestFit="1" customWidth="1"/>
    <col min="5" max="5" width="7.125" style="2" bestFit="1" customWidth="1"/>
    <col min="6" max="6" width="13.375" style="2" customWidth="1"/>
    <col min="7" max="9" width="12.375" style="2" bestFit="1" customWidth="1"/>
    <col min="10" max="10" width="13.375" style="2" customWidth="1"/>
    <col min="11" max="13" width="12.375" style="2" bestFit="1" customWidth="1"/>
    <col min="14" max="14" width="13.375" style="2" customWidth="1"/>
    <col min="15" max="17" width="11.25" style="2" bestFit="1" customWidth="1"/>
    <col min="18" max="18" width="13.375" style="2" customWidth="1"/>
    <col min="19" max="16384" width="8.875" style="3"/>
  </cols>
  <sheetData>
    <row r="1" spans="1:19" ht="27" customHeight="1" x14ac:dyDescent="0.55000000000000004">
      <c r="A1" s="1" t="s">
        <v>0</v>
      </c>
    </row>
    <row r="2" spans="1:19" ht="27" customHeight="1" x14ac:dyDescent="0.55000000000000004">
      <c r="A2" s="4" t="s">
        <v>50</v>
      </c>
    </row>
    <row r="3" spans="1:19" ht="27" customHeight="1" x14ac:dyDescent="0.55000000000000004">
      <c r="A3" s="4" t="s">
        <v>55</v>
      </c>
      <c r="B3" s="38"/>
    </row>
    <row r="4" spans="1:19" ht="27" customHeight="1" x14ac:dyDescent="0.55000000000000004">
      <c r="A4" s="5" t="s">
        <v>2</v>
      </c>
      <c r="B4" s="38"/>
    </row>
    <row r="5" spans="1:19" ht="24.95" customHeight="1" x14ac:dyDescent="0.55000000000000004">
      <c r="A5" s="6" t="s">
        <v>52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9" x14ac:dyDescent="0.55000000000000004">
      <c r="A6" s="146" t="s">
        <v>4</v>
      </c>
      <c r="B6" s="148" t="s">
        <v>5</v>
      </c>
      <c r="C6" s="143" t="s">
        <v>6</v>
      </c>
      <c r="D6" s="144"/>
      <c r="E6" s="145"/>
      <c r="F6" s="141" t="s">
        <v>7</v>
      </c>
      <c r="G6" s="143" t="s">
        <v>8</v>
      </c>
      <c r="H6" s="144"/>
      <c r="I6" s="145"/>
      <c r="J6" s="141" t="s">
        <v>9</v>
      </c>
      <c r="K6" s="143" t="s">
        <v>10</v>
      </c>
      <c r="L6" s="144"/>
      <c r="M6" s="145"/>
      <c r="N6" s="141" t="s">
        <v>11</v>
      </c>
      <c r="O6" s="143" t="s">
        <v>12</v>
      </c>
      <c r="P6" s="144"/>
      <c r="Q6" s="145"/>
      <c r="R6" s="141" t="s">
        <v>13</v>
      </c>
      <c r="S6" s="10"/>
    </row>
    <row r="7" spans="1:19" x14ac:dyDescent="0.55000000000000004">
      <c r="A7" s="147"/>
      <c r="B7" s="149"/>
      <c r="C7" s="11" t="s">
        <v>14</v>
      </c>
      <c r="D7" s="11" t="s">
        <v>15</v>
      </c>
      <c r="E7" s="11" t="s">
        <v>16</v>
      </c>
      <c r="F7" s="142"/>
      <c r="G7" s="11" t="s">
        <v>17</v>
      </c>
      <c r="H7" s="11" t="s">
        <v>18</v>
      </c>
      <c r="I7" s="11" t="s">
        <v>19</v>
      </c>
      <c r="J7" s="142"/>
      <c r="K7" s="11" t="s">
        <v>20</v>
      </c>
      <c r="L7" s="11" t="s">
        <v>21</v>
      </c>
      <c r="M7" s="11" t="s">
        <v>22</v>
      </c>
      <c r="N7" s="142"/>
      <c r="O7" s="11" t="s">
        <v>23</v>
      </c>
      <c r="P7" s="11" t="s">
        <v>24</v>
      </c>
      <c r="Q7" s="11" t="s">
        <v>25</v>
      </c>
      <c r="R7" s="142"/>
      <c r="S7" s="12"/>
    </row>
    <row r="8" spans="1:19" ht="19.5" customHeight="1" x14ac:dyDescent="0.55000000000000004">
      <c r="A8" s="13" t="s">
        <v>26</v>
      </c>
      <c r="B8" s="14">
        <f>SUM(B9+B26)</f>
        <v>1120000</v>
      </c>
      <c r="C8" s="14">
        <f t="shared" ref="C8:R8" si="0">SUM(C9+C26)</f>
        <v>0</v>
      </c>
      <c r="D8" s="14">
        <f t="shared" si="0"/>
        <v>0</v>
      </c>
      <c r="E8" s="14">
        <f t="shared" si="0"/>
        <v>0</v>
      </c>
      <c r="F8" s="14">
        <f t="shared" si="0"/>
        <v>0</v>
      </c>
      <c r="G8" s="14">
        <f t="shared" si="0"/>
        <v>239500</v>
      </c>
      <c r="H8" s="14">
        <f t="shared" si="0"/>
        <v>231500</v>
      </c>
      <c r="I8" s="14">
        <f t="shared" si="0"/>
        <v>201000</v>
      </c>
      <c r="J8" s="14">
        <f t="shared" si="0"/>
        <v>672000</v>
      </c>
      <c r="K8" s="14">
        <f t="shared" si="0"/>
        <v>129900</v>
      </c>
      <c r="L8" s="14">
        <f t="shared" si="0"/>
        <v>105600</v>
      </c>
      <c r="M8" s="14">
        <f t="shared" si="0"/>
        <v>100500</v>
      </c>
      <c r="N8" s="14">
        <f t="shared" si="0"/>
        <v>336000</v>
      </c>
      <c r="O8" s="14">
        <f t="shared" si="0"/>
        <v>40900</v>
      </c>
      <c r="P8" s="14">
        <f t="shared" si="0"/>
        <v>36900</v>
      </c>
      <c r="Q8" s="14">
        <f t="shared" si="0"/>
        <v>34200</v>
      </c>
      <c r="R8" s="14">
        <f t="shared" si="0"/>
        <v>112000</v>
      </c>
      <c r="S8" s="9"/>
    </row>
    <row r="9" spans="1:19" ht="19.5" customHeight="1" x14ac:dyDescent="0.55000000000000004">
      <c r="A9" s="21" t="s">
        <v>27</v>
      </c>
      <c r="B9" s="16">
        <f>SUM(B10)</f>
        <v>1120000</v>
      </c>
      <c r="C9" s="16">
        <f t="shared" ref="C9:R9" si="1">SUM(C10)</f>
        <v>0</v>
      </c>
      <c r="D9" s="16">
        <f t="shared" si="1"/>
        <v>0</v>
      </c>
      <c r="E9" s="16">
        <f t="shared" si="1"/>
        <v>0</v>
      </c>
      <c r="F9" s="16">
        <f t="shared" si="1"/>
        <v>0</v>
      </c>
      <c r="G9" s="16">
        <f t="shared" si="1"/>
        <v>239500</v>
      </c>
      <c r="H9" s="16">
        <f t="shared" si="1"/>
        <v>231500</v>
      </c>
      <c r="I9" s="16">
        <f t="shared" si="1"/>
        <v>201000</v>
      </c>
      <c r="J9" s="16">
        <f t="shared" si="1"/>
        <v>672000</v>
      </c>
      <c r="K9" s="16">
        <f t="shared" si="1"/>
        <v>129900</v>
      </c>
      <c r="L9" s="16">
        <f t="shared" si="1"/>
        <v>105600</v>
      </c>
      <c r="M9" s="16">
        <f t="shared" si="1"/>
        <v>100500</v>
      </c>
      <c r="N9" s="16">
        <f t="shared" si="1"/>
        <v>336000</v>
      </c>
      <c r="O9" s="16">
        <f t="shared" si="1"/>
        <v>40900</v>
      </c>
      <c r="P9" s="16">
        <f t="shared" si="1"/>
        <v>36900</v>
      </c>
      <c r="Q9" s="16">
        <f t="shared" si="1"/>
        <v>34200</v>
      </c>
      <c r="R9" s="16">
        <f t="shared" si="1"/>
        <v>112000</v>
      </c>
    </row>
    <row r="10" spans="1:19" ht="19.5" customHeight="1" x14ac:dyDescent="0.55000000000000004">
      <c r="A10" s="34" t="s">
        <v>28</v>
      </c>
      <c r="B10" s="18">
        <f t="shared" ref="B10:R10" si="2">SUM(B11+B13+B19)</f>
        <v>1120000</v>
      </c>
      <c r="C10" s="18">
        <f t="shared" si="2"/>
        <v>0</v>
      </c>
      <c r="D10" s="18">
        <f t="shared" si="2"/>
        <v>0</v>
      </c>
      <c r="E10" s="18">
        <f t="shared" si="2"/>
        <v>0</v>
      </c>
      <c r="F10" s="18">
        <f t="shared" si="2"/>
        <v>0</v>
      </c>
      <c r="G10" s="18">
        <f t="shared" si="2"/>
        <v>239500</v>
      </c>
      <c r="H10" s="18">
        <f t="shared" si="2"/>
        <v>231500</v>
      </c>
      <c r="I10" s="18">
        <f t="shared" si="2"/>
        <v>201000</v>
      </c>
      <c r="J10" s="18">
        <f t="shared" si="2"/>
        <v>672000</v>
      </c>
      <c r="K10" s="18">
        <f t="shared" si="2"/>
        <v>129900</v>
      </c>
      <c r="L10" s="18">
        <f t="shared" si="2"/>
        <v>105600</v>
      </c>
      <c r="M10" s="18">
        <f t="shared" si="2"/>
        <v>100500</v>
      </c>
      <c r="N10" s="18">
        <f t="shared" si="2"/>
        <v>336000</v>
      </c>
      <c r="O10" s="18">
        <f t="shared" si="2"/>
        <v>40900</v>
      </c>
      <c r="P10" s="18">
        <f t="shared" si="2"/>
        <v>36900</v>
      </c>
      <c r="Q10" s="18">
        <f t="shared" si="2"/>
        <v>34200</v>
      </c>
      <c r="R10" s="18">
        <f t="shared" si="2"/>
        <v>112000</v>
      </c>
    </row>
    <row r="11" spans="1:19" ht="19.5" customHeight="1" x14ac:dyDescent="0.55000000000000004">
      <c r="A11" s="35" t="s">
        <v>29</v>
      </c>
      <c r="B11" s="18">
        <f t="shared" ref="B11:R11" si="3">SUM(B12:B12)</f>
        <v>0</v>
      </c>
      <c r="C11" s="18">
        <f t="shared" si="3"/>
        <v>0</v>
      </c>
      <c r="D11" s="18">
        <f t="shared" si="3"/>
        <v>0</v>
      </c>
      <c r="E11" s="18">
        <f t="shared" si="3"/>
        <v>0</v>
      </c>
      <c r="F11" s="18">
        <f t="shared" si="3"/>
        <v>0</v>
      </c>
      <c r="G11" s="18">
        <f t="shared" si="3"/>
        <v>0</v>
      </c>
      <c r="H11" s="18">
        <f t="shared" si="3"/>
        <v>0</v>
      </c>
      <c r="I11" s="18">
        <f t="shared" si="3"/>
        <v>0</v>
      </c>
      <c r="J11" s="18">
        <f t="shared" si="3"/>
        <v>0</v>
      </c>
      <c r="K11" s="18">
        <f t="shared" si="3"/>
        <v>0</v>
      </c>
      <c r="L11" s="18">
        <f t="shared" si="3"/>
        <v>0</v>
      </c>
      <c r="M11" s="18">
        <f t="shared" si="3"/>
        <v>0</v>
      </c>
      <c r="N11" s="18">
        <f t="shared" si="3"/>
        <v>0</v>
      </c>
      <c r="O11" s="18">
        <f t="shared" si="3"/>
        <v>0</v>
      </c>
      <c r="P11" s="18">
        <f t="shared" si="3"/>
        <v>0</v>
      </c>
      <c r="Q11" s="18">
        <f t="shared" si="3"/>
        <v>0</v>
      </c>
      <c r="R11" s="18">
        <f t="shared" si="3"/>
        <v>0</v>
      </c>
    </row>
    <row r="12" spans="1:19" ht="19.5" customHeight="1" x14ac:dyDescent="0.55000000000000004">
      <c r="A12" s="34" t="s">
        <v>30</v>
      </c>
      <c r="B12" s="18">
        <f>SUM(F12+J12+N12+R12)</f>
        <v>0</v>
      </c>
      <c r="C12" s="20"/>
      <c r="D12" s="20"/>
      <c r="E12" s="20"/>
      <c r="F12" s="18">
        <f>SUM(C12:E12)</f>
        <v>0</v>
      </c>
      <c r="G12" s="20"/>
      <c r="H12" s="20"/>
      <c r="I12" s="20"/>
      <c r="J12" s="18">
        <f>SUM(G12:I12)</f>
        <v>0</v>
      </c>
      <c r="K12" s="20"/>
      <c r="L12" s="20"/>
      <c r="M12" s="20"/>
      <c r="N12" s="18">
        <f>SUM(K12:M12)</f>
        <v>0</v>
      </c>
      <c r="O12" s="20"/>
      <c r="P12" s="20"/>
      <c r="Q12" s="20"/>
      <c r="R12" s="18">
        <f>SUM(O12:Q12)</f>
        <v>0</v>
      </c>
    </row>
    <row r="13" spans="1:19" ht="19.5" customHeight="1" x14ac:dyDescent="0.55000000000000004">
      <c r="A13" s="35" t="s">
        <v>31</v>
      </c>
      <c r="B13" s="16">
        <f>SUM(B14:B18)</f>
        <v>629500</v>
      </c>
      <c r="C13" s="16">
        <f t="shared" ref="C13:R13" si="4">SUM(C14:C18)</f>
        <v>0</v>
      </c>
      <c r="D13" s="16">
        <f t="shared" si="4"/>
        <v>0</v>
      </c>
      <c r="E13" s="16">
        <f t="shared" si="4"/>
        <v>0</v>
      </c>
      <c r="F13" s="16">
        <f t="shared" si="4"/>
        <v>0</v>
      </c>
      <c r="G13" s="16">
        <f t="shared" si="4"/>
        <v>138000</v>
      </c>
      <c r="H13" s="16">
        <f t="shared" si="4"/>
        <v>130000</v>
      </c>
      <c r="I13" s="16">
        <f t="shared" si="4"/>
        <v>109800</v>
      </c>
      <c r="J13" s="16">
        <f t="shared" si="4"/>
        <v>377800</v>
      </c>
      <c r="K13" s="16">
        <f t="shared" si="4"/>
        <v>79000</v>
      </c>
      <c r="L13" s="16">
        <f t="shared" si="4"/>
        <v>55000</v>
      </c>
      <c r="M13" s="16">
        <f t="shared" si="4"/>
        <v>54800</v>
      </c>
      <c r="N13" s="16">
        <f t="shared" si="4"/>
        <v>188800</v>
      </c>
      <c r="O13" s="16">
        <f t="shared" si="4"/>
        <v>22400</v>
      </c>
      <c r="P13" s="16">
        <f t="shared" si="4"/>
        <v>21500</v>
      </c>
      <c r="Q13" s="16">
        <f t="shared" si="4"/>
        <v>19000</v>
      </c>
      <c r="R13" s="16">
        <f t="shared" si="4"/>
        <v>62900</v>
      </c>
    </row>
    <row r="14" spans="1:19" ht="19.5" customHeight="1" x14ac:dyDescent="0.55000000000000004">
      <c r="A14" s="34" t="s">
        <v>32</v>
      </c>
      <c r="B14" s="18">
        <f>SUM(F14+J14+N14+R14)</f>
        <v>49500</v>
      </c>
      <c r="C14" s="20"/>
      <c r="D14" s="20"/>
      <c r="E14" s="20"/>
      <c r="F14" s="18">
        <f>SUM(C14:E14)</f>
        <v>0</v>
      </c>
      <c r="G14" s="20">
        <v>10000</v>
      </c>
      <c r="H14" s="20">
        <v>10000</v>
      </c>
      <c r="I14" s="20">
        <v>9800</v>
      </c>
      <c r="J14" s="18">
        <f>SUM(G14:I14)</f>
        <v>29800</v>
      </c>
      <c r="K14" s="20">
        <v>5000</v>
      </c>
      <c r="L14" s="20">
        <v>5000</v>
      </c>
      <c r="M14" s="20">
        <v>4800</v>
      </c>
      <c r="N14" s="18">
        <f>SUM(K14:M14)</f>
        <v>14800</v>
      </c>
      <c r="O14" s="20">
        <v>2400</v>
      </c>
      <c r="P14" s="20">
        <v>1500</v>
      </c>
      <c r="Q14" s="20">
        <v>1000</v>
      </c>
      <c r="R14" s="18">
        <f>SUM(O14:Q14)</f>
        <v>4900</v>
      </c>
    </row>
    <row r="15" spans="1:19" ht="19.5" customHeight="1" x14ac:dyDescent="0.55000000000000004">
      <c r="A15" s="34" t="s">
        <v>33</v>
      </c>
      <c r="B15" s="18">
        <f>SUM(F15+J15+N15+R15)</f>
        <v>0</v>
      </c>
      <c r="C15" s="20"/>
      <c r="D15" s="20"/>
      <c r="E15" s="20"/>
      <c r="F15" s="18">
        <f>SUM(C15:E15)</f>
        <v>0</v>
      </c>
      <c r="G15" s="20"/>
      <c r="H15" s="20"/>
      <c r="I15" s="20"/>
      <c r="J15" s="18">
        <f>SUM(G15:I15)</f>
        <v>0</v>
      </c>
      <c r="K15" s="20"/>
      <c r="L15" s="20"/>
      <c r="M15" s="20"/>
      <c r="N15" s="18">
        <f>SUM(K15:M15)</f>
        <v>0</v>
      </c>
      <c r="O15" s="20"/>
      <c r="P15" s="20"/>
      <c r="Q15" s="20"/>
      <c r="R15" s="18">
        <f>SUM(O15:Q15)</f>
        <v>0</v>
      </c>
    </row>
    <row r="16" spans="1:19" ht="19.5" customHeight="1" x14ac:dyDescent="0.55000000000000004">
      <c r="A16" s="17" t="s">
        <v>34</v>
      </c>
      <c r="B16" s="18">
        <f>SUM(F16+J16+N16+R16)</f>
        <v>0</v>
      </c>
      <c r="C16" s="20"/>
      <c r="D16" s="20"/>
      <c r="E16" s="20"/>
      <c r="F16" s="18">
        <f>SUM(C16:E16)</f>
        <v>0</v>
      </c>
      <c r="G16" s="20"/>
      <c r="H16" s="20"/>
      <c r="I16" s="20"/>
      <c r="J16" s="18">
        <f>SUM(G16:I16)</f>
        <v>0</v>
      </c>
      <c r="K16" s="20"/>
      <c r="L16" s="20"/>
      <c r="M16" s="20"/>
      <c r="N16" s="18">
        <f>SUM(K16:M16)</f>
        <v>0</v>
      </c>
      <c r="O16" s="20"/>
      <c r="P16" s="20"/>
      <c r="Q16" s="20"/>
      <c r="R16" s="18">
        <f>SUM(O16:Q16)</f>
        <v>0</v>
      </c>
      <c r="S16" s="9"/>
    </row>
    <row r="17" spans="1:19" ht="19.5" customHeight="1" x14ac:dyDescent="0.55000000000000004">
      <c r="A17" s="34" t="s">
        <v>35</v>
      </c>
      <c r="B17" s="18">
        <f>SUM(F17+J17+N17+R17)</f>
        <v>580000</v>
      </c>
      <c r="C17" s="20"/>
      <c r="D17" s="20"/>
      <c r="E17" s="20"/>
      <c r="F17" s="18">
        <f>SUM(C17:E17)</f>
        <v>0</v>
      </c>
      <c r="G17" s="20">
        <v>128000</v>
      </c>
      <c r="H17" s="20">
        <v>120000</v>
      </c>
      <c r="I17" s="20">
        <v>100000</v>
      </c>
      <c r="J17" s="18">
        <f>SUM(G17:I17)</f>
        <v>348000</v>
      </c>
      <c r="K17" s="20">
        <v>74000</v>
      </c>
      <c r="L17" s="20">
        <v>50000</v>
      </c>
      <c r="M17" s="20">
        <v>50000</v>
      </c>
      <c r="N17" s="18">
        <f>SUM(K17:M17)</f>
        <v>174000</v>
      </c>
      <c r="O17" s="20">
        <v>20000</v>
      </c>
      <c r="P17" s="20">
        <v>20000</v>
      </c>
      <c r="Q17" s="20">
        <v>18000</v>
      </c>
      <c r="R17" s="18">
        <f>SUM(O17:Q17)</f>
        <v>58000</v>
      </c>
    </row>
    <row r="18" spans="1:19" ht="19.5" customHeight="1" x14ac:dyDescent="0.55000000000000004">
      <c r="A18" s="17" t="s">
        <v>36</v>
      </c>
      <c r="B18" s="18">
        <f>SUM(F18+J18+N18+R18)</f>
        <v>0</v>
      </c>
      <c r="C18" s="20"/>
      <c r="D18" s="20"/>
      <c r="E18" s="20"/>
      <c r="F18" s="18">
        <f>SUM(C18:E18)</f>
        <v>0</v>
      </c>
      <c r="G18" s="20"/>
      <c r="H18" s="20"/>
      <c r="I18" s="20"/>
      <c r="J18" s="18">
        <f>SUM(G18:I18)</f>
        <v>0</v>
      </c>
      <c r="K18" s="20"/>
      <c r="L18" s="20"/>
      <c r="M18" s="20"/>
      <c r="N18" s="18">
        <f>SUM(K18:M18)</f>
        <v>0</v>
      </c>
      <c r="O18" s="20"/>
      <c r="P18" s="20"/>
      <c r="Q18" s="20"/>
      <c r="R18" s="18">
        <f>SUM(O18:Q18)</f>
        <v>0</v>
      </c>
      <c r="S18" s="9"/>
    </row>
    <row r="19" spans="1:19" ht="19.5" customHeight="1" x14ac:dyDescent="0.55000000000000004">
      <c r="A19" s="35" t="s">
        <v>37</v>
      </c>
      <c r="B19" s="16">
        <f t="shared" ref="B19:R19" si="5">SUM(B20:B25)</f>
        <v>490500</v>
      </c>
      <c r="C19" s="16">
        <f t="shared" si="5"/>
        <v>0</v>
      </c>
      <c r="D19" s="16">
        <f t="shared" si="5"/>
        <v>0</v>
      </c>
      <c r="E19" s="16">
        <f t="shared" si="5"/>
        <v>0</v>
      </c>
      <c r="F19" s="16">
        <f t="shared" si="5"/>
        <v>0</v>
      </c>
      <c r="G19" s="16">
        <f t="shared" si="5"/>
        <v>101500</v>
      </c>
      <c r="H19" s="16">
        <f t="shared" si="5"/>
        <v>101500</v>
      </c>
      <c r="I19" s="16">
        <f t="shared" si="5"/>
        <v>91200</v>
      </c>
      <c r="J19" s="16">
        <f t="shared" si="5"/>
        <v>294200</v>
      </c>
      <c r="K19" s="16">
        <f t="shared" si="5"/>
        <v>50900</v>
      </c>
      <c r="L19" s="16">
        <f t="shared" si="5"/>
        <v>50600</v>
      </c>
      <c r="M19" s="16">
        <f t="shared" si="5"/>
        <v>45700</v>
      </c>
      <c r="N19" s="16">
        <f t="shared" si="5"/>
        <v>147200</v>
      </c>
      <c r="O19" s="16">
        <f t="shared" si="5"/>
        <v>18500</v>
      </c>
      <c r="P19" s="16">
        <f t="shared" si="5"/>
        <v>15400</v>
      </c>
      <c r="Q19" s="16">
        <f t="shared" si="5"/>
        <v>15200</v>
      </c>
      <c r="R19" s="16">
        <f t="shared" si="5"/>
        <v>49100</v>
      </c>
    </row>
    <row r="20" spans="1:19" ht="19.5" customHeight="1" x14ac:dyDescent="0.55000000000000004">
      <c r="A20" s="34" t="s">
        <v>38</v>
      </c>
      <c r="B20" s="18">
        <f t="shared" ref="B20:B25" si="6">SUM(F20+J20+N20+R20)</f>
        <v>7500</v>
      </c>
      <c r="C20" s="20"/>
      <c r="D20" s="20"/>
      <c r="E20" s="20"/>
      <c r="F20" s="18">
        <f t="shared" ref="F20:F25" si="7">SUM(C20:E20)</f>
        <v>0</v>
      </c>
      <c r="G20" s="20">
        <v>1500</v>
      </c>
      <c r="H20" s="20">
        <v>1500</v>
      </c>
      <c r="I20" s="20">
        <v>1200</v>
      </c>
      <c r="J20" s="18">
        <f t="shared" ref="J20:J25" si="8">SUM(G20:I20)</f>
        <v>4200</v>
      </c>
      <c r="K20" s="20">
        <v>900</v>
      </c>
      <c r="L20" s="20">
        <v>600</v>
      </c>
      <c r="M20" s="20">
        <v>700</v>
      </c>
      <c r="N20" s="18">
        <f t="shared" ref="N20:N25" si="9">SUM(K20:M20)</f>
        <v>2200</v>
      </c>
      <c r="O20" s="20">
        <v>500</v>
      </c>
      <c r="P20" s="20">
        <v>400</v>
      </c>
      <c r="Q20" s="20">
        <v>200</v>
      </c>
      <c r="R20" s="18">
        <f t="shared" ref="R20:R25" si="10">SUM(O20:Q20)</f>
        <v>1100</v>
      </c>
    </row>
    <row r="21" spans="1:19" ht="19.5" customHeight="1" x14ac:dyDescent="0.55000000000000004">
      <c r="A21" s="34" t="s">
        <v>39</v>
      </c>
      <c r="B21" s="18">
        <f t="shared" si="6"/>
        <v>0</v>
      </c>
      <c r="C21" s="20"/>
      <c r="D21" s="20"/>
      <c r="E21" s="20"/>
      <c r="F21" s="18">
        <f t="shared" si="7"/>
        <v>0</v>
      </c>
      <c r="G21" s="20"/>
      <c r="H21" s="20"/>
      <c r="I21" s="20"/>
      <c r="J21" s="18">
        <f t="shared" si="8"/>
        <v>0</v>
      </c>
      <c r="K21" s="20"/>
      <c r="L21" s="20"/>
      <c r="M21" s="20"/>
      <c r="N21" s="18">
        <f t="shared" si="9"/>
        <v>0</v>
      </c>
      <c r="O21" s="20"/>
      <c r="P21" s="20"/>
      <c r="Q21" s="20"/>
      <c r="R21" s="18">
        <f t="shared" si="10"/>
        <v>0</v>
      </c>
    </row>
    <row r="22" spans="1:19" ht="19.5" customHeight="1" x14ac:dyDescent="0.55000000000000004">
      <c r="A22" s="34" t="s">
        <v>40</v>
      </c>
      <c r="B22" s="18">
        <f t="shared" si="6"/>
        <v>0</v>
      </c>
      <c r="C22" s="20"/>
      <c r="D22" s="20"/>
      <c r="E22" s="20"/>
      <c r="F22" s="18">
        <f t="shared" si="7"/>
        <v>0</v>
      </c>
      <c r="G22" s="20"/>
      <c r="H22" s="20"/>
      <c r="I22" s="20"/>
      <c r="J22" s="18">
        <f t="shared" si="8"/>
        <v>0</v>
      </c>
      <c r="K22" s="20"/>
      <c r="L22" s="20"/>
      <c r="M22" s="20"/>
      <c r="N22" s="18">
        <f t="shared" si="9"/>
        <v>0</v>
      </c>
      <c r="O22" s="20"/>
      <c r="P22" s="20"/>
      <c r="Q22" s="20"/>
      <c r="R22" s="18">
        <f t="shared" si="10"/>
        <v>0</v>
      </c>
    </row>
    <row r="23" spans="1:19" ht="19.5" customHeight="1" x14ac:dyDescent="0.55000000000000004">
      <c r="A23" s="34" t="s">
        <v>41</v>
      </c>
      <c r="B23" s="18">
        <f t="shared" si="6"/>
        <v>483000</v>
      </c>
      <c r="C23" s="20"/>
      <c r="D23" s="20"/>
      <c r="E23" s="20"/>
      <c r="F23" s="18">
        <f t="shared" si="7"/>
        <v>0</v>
      </c>
      <c r="G23" s="20">
        <v>100000</v>
      </c>
      <c r="H23" s="20">
        <v>100000</v>
      </c>
      <c r="I23" s="20">
        <v>90000</v>
      </c>
      <c r="J23" s="18">
        <f t="shared" si="8"/>
        <v>290000</v>
      </c>
      <c r="K23" s="20">
        <v>50000</v>
      </c>
      <c r="L23" s="20">
        <v>50000</v>
      </c>
      <c r="M23" s="20">
        <v>45000</v>
      </c>
      <c r="N23" s="18">
        <f t="shared" si="9"/>
        <v>145000</v>
      </c>
      <c r="O23" s="20">
        <v>18000</v>
      </c>
      <c r="P23" s="20">
        <v>15000</v>
      </c>
      <c r="Q23" s="20">
        <v>15000</v>
      </c>
      <c r="R23" s="18">
        <f t="shared" si="10"/>
        <v>48000</v>
      </c>
    </row>
    <row r="24" spans="1:19" ht="19.5" customHeight="1" x14ac:dyDescent="0.55000000000000004">
      <c r="A24" s="34" t="s">
        <v>42</v>
      </c>
      <c r="B24" s="18">
        <f t="shared" si="6"/>
        <v>0</v>
      </c>
      <c r="C24" s="20"/>
      <c r="D24" s="20"/>
      <c r="E24" s="20"/>
      <c r="F24" s="18">
        <f t="shared" si="7"/>
        <v>0</v>
      </c>
      <c r="G24" s="20"/>
      <c r="H24" s="20"/>
      <c r="I24" s="20"/>
      <c r="J24" s="18">
        <f t="shared" si="8"/>
        <v>0</v>
      </c>
      <c r="K24" s="20"/>
      <c r="L24" s="20"/>
      <c r="M24" s="20"/>
      <c r="N24" s="18">
        <f t="shared" si="9"/>
        <v>0</v>
      </c>
      <c r="O24" s="20"/>
      <c r="P24" s="20"/>
      <c r="Q24" s="20"/>
      <c r="R24" s="18">
        <f t="shared" si="10"/>
        <v>0</v>
      </c>
    </row>
    <row r="25" spans="1:19" ht="19.5" customHeight="1" x14ac:dyDescent="0.55000000000000004">
      <c r="A25" s="17" t="s">
        <v>43</v>
      </c>
      <c r="B25" s="18">
        <f t="shared" si="6"/>
        <v>0</v>
      </c>
      <c r="C25" s="20"/>
      <c r="D25" s="20"/>
      <c r="E25" s="20"/>
      <c r="F25" s="18">
        <f t="shared" si="7"/>
        <v>0</v>
      </c>
      <c r="G25" s="20"/>
      <c r="H25" s="20"/>
      <c r="I25" s="20"/>
      <c r="J25" s="18">
        <f t="shared" si="8"/>
        <v>0</v>
      </c>
      <c r="K25" s="20"/>
      <c r="L25" s="20"/>
      <c r="M25" s="20"/>
      <c r="N25" s="18">
        <f t="shared" si="9"/>
        <v>0</v>
      </c>
      <c r="O25" s="20"/>
      <c r="P25" s="20"/>
      <c r="Q25" s="20"/>
      <c r="R25" s="18">
        <f t="shared" si="10"/>
        <v>0</v>
      </c>
      <c r="S25" s="9"/>
    </row>
    <row r="26" spans="1:19" ht="19.5" customHeight="1" x14ac:dyDescent="0.55000000000000004">
      <c r="A26" s="21" t="s">
        <v>44</v>
      </c>
      <c r="B26" s="16">
        <f t="shared" ref="B26:R26" si="11">SUM(B27:B27)</f>
        <v>0</v>
      </c>
      <c r="C26" s="16">
        <f t="shared" si="11"/>
        <v>0</v>
      </c>
      <c r="D26" s="16">
        <f t="shared" si="11"/>
        <v>0</v>
      </c>
      <c r="E26" s="16">
        <f t="shared" si="11"/>
        <v>0</v>
      </c>
      <c r="F26" s="16">
        <f t="shared" si="11"/>
        <v>0</v>
      </c>
      <c r="G26" s="16">
        <f t="shared" si="11"/>
        <v>0</v>
      </c>
      <c r="H26" s="16">
        <f t="shared" si="11"/>
        <v>0</v>
      </c>
      <c r="I26" s="16">
        <f t="shared" si="11"/>
        <v>0</v>
      </c>
      <c r="J26" s="16">
        <f t="shared" si="11"/>
        <v>0</v>
      </c>
      <c r="K26" s="16">
        <f t="shared" si="11"/>
        <v>0</v>
      </c>
      <c r="L26" s="16">
        <f t="shared" si="11"/>
        <v>0</v>
      </c>
      <c r="M26" s="16">
        <f t="shared" si="11"/>
        <v>0</v>
      </c>
      <c r="N26" s="16">
        <f t="shared" si="11"/>
        <v>0</v>
      </c>
      <c r="O26" s="16">
        <f t="shared" si="11"/>
        <v>0</v>
      </c>
      <c r="P26" s="16">
        <f t="shared" si="11"/>
        <v>0</v>
      </c>
      <c r="Q26" s="16">
        <f t="shared" si="11"/>
        <v>0</v>
      </c>
      <c r="R26" s="16">
        <f t="shared" si="11"/>
        <v>0</v>
      </c>
    </row>
    <row r="27" spans="1:19" ht="19.5" customHeight="1" x14ac:dyDescent="0.55000000000000004">
      <c r="A27" s="22" t="s">
        <v>45</v>
      </c>
      <c r="B27" s="23">
        <f>SUM(F27+J27+N27+R27)</f>
        <v>0</v>
      </c>
      <c r="C27" s="24"/>
      <c r="D27" s="24"/>
      <c r="E27" s="24"/>
      <c r="F27" s="23">
        <f>SUM(C27:E27)</f>
        <v>0</v>
      </c>
      <c r="G27" s="24"/>
      <c r="H27" s="24"/>
      <c r="I27" s="24"/>
      <c r="J27" s="23">
        <f>SUM(G27:I27)</f>
        <v>0</v>
      </c>
      <c r="K27" s="24"/>
      <c r="L27" s="24"/>
      <c r="M27" s="24"/>
      <c r="N27" s="23">
        <f>SUM(K27:M27)</f>
        <v>0</v>
      </c>
      <c r="O27" s="24"/>
      <c r="P27" s="24"/>
      <c r="Q27" s="24"/>
      <c r="R27" s="23">
        <f>SUM(O27:Q27)</f>
        <v>0</v>
      </c>
    </row>
  </sheetData>
  <mergeCells count="10">
    <mergeCell ref="K6:M6"/>
    <mergeCell ref="N6:N7"/>
    <mergeCell ref="O6:Q6"/>
    <mergeCell ref="R6:R7"/>
    <mergeCell ref="A6:A7"/>
    <mergeCell ref="B6:B7"/>
    <mergeCell ref="C6:E6"/>
    <mergeCell ref="F6:F7"/>
    <mergeCell ref="G6:I6"/>
    <mergeCell ref="J6:J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S26"/>
  <sheetViews>
    <sheetView topLeftCell="B4" workbookViewId="0">
      <selection activeCell="A4" sqref="A4:R7"/>
    </sheetView>
  </sheetViews>
  <sheetFormatPr defaultColWidth="8.875" defaultRowHeight="18.75" x14ac:dyDescent="0.25"/>
  <cols>
    <col min="1" max="1" width="40.375" style="40" customWidth="1"/>
    <col min="2" max="2" width="14.125" style="39" bestFit="1" customWidth="1"/>
    <col min="3" max="3" width="7.875" style="39" bestFit="1" customWidth="1"/>
    <col min="4" max="4" width="7.375" style="39" bestFit="1" customWidth="1"/>
    <col min="5" max="5" width="7.125" style="39" bestFit="1" customWidth="1"/>
    <col min="6" max="6" width="13.375" style="39" bestFit="1" customWidth="1"/>
    <col min="7" max="7" width="7.25" style="39" bestFit="1" customWidth="1"/>
    <col min="8" max="9" width="12.375" style="39" bestFit="1" customWidth="1"/>
    <col min="10" max="10" width="13.375" style="39" bestFit="1" customWidth="1"/>
    <col min="11" max="13" width="12.375" style="39" bestFit="1" customWidth="1"/>
    <col min="14" max="14" width="13.375" style="39" bestFit="1" customWidth="1"/>
    <col min="15" max="15" width="12.375" style="39" bestFit="1" customWidth="1"/>
    <col min="16" max="16" width="11.25" style="39" bestFit="1" customWidth="1"/>
    <col min="17" max="17" width="10.125" style="39" bestFit="1" customWidth="1"/>
    <col min="18" max="18" width="13.375" style="39" bestFit="1" customWidth="1"/>
    <col min="19" max="16384" width="8.875" style="40"/>
  </cols>
  <sheetData>
    <row r="1" spans="1:19" ht="27" customHeight="1" x14ac:dyDescent="0.55000000000000004">
      <c r="A1" s="1" t="s">
        <v>0</v>
      </c>
    </row>
    <row r="2" spans="1:19" ht="27" customHeight="1" x14ac:dyDescent="0.55000000000000004">
      <c r="A2" s="150" t="s">
        <v>56</v>
      </c>
      <c r="B2" s="150"/>
      <c r="C2" s="150"/>
      <c r="D2" s="150"/>
      <c r="E2" s="150"/>
      <c r="F2" s="150"/>
      <c r="G2" s="150"/>
      <c r="H2" s="150"/>
      <c r="I2" s="150"/>
      <c r="J2" s="150"/>
    </row>
    <row r="3" spans="1:19" ht="27" customHeight="1" x14ac:dyDescent="0.55000000000000004">
      <c r="A3" s="5" t="s">
        <v>2</v>
      </c>
      <c r="B3" s="41"/>
      <c r="C3" s="41"/>
      <c r="D3" s="41"/>
      <c r="E3" s="41"/>
      <c r="F3" s="41"/>
      <c r="G3" s="41"/>
      <c r="H3" s="41"/>
      <c r="I3" s="41"/>
      <c r="J3" s="41"/>
    </row>
    <row r="4" spans="1:19" ht="24.95" customHeight="1" x14ac:dyDescent="0.55000000000000004">
      <c r="A4" s="6" t="s">
        <v>57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9" s="3" customFormat="1" ht="23.25" x14ac:dyDescent="0.55000000000000004">
      <c r="A5" s="146" t="s">
        <v>4</v>
      </c>
      <c r="B5" s="148" t="s">
        <v>5</v>
      </c>
      <c r="C5" s="143" t="s">
        <v>6</v>
      </c>
      <c r="D5" s="144"/>
      <c r="E5" s="145"/>
      <c r="F5" s="141" t="s">
        <v>7</v>
      </c>
      <c r="G5" s="143" t="s">
        <v>8</v>
      </c>
      <c r="H5" s="144"/>
      <c r="I5" s="145"/>
      <c r="J5" s="141" t="s">
        <v>9</v>
      </c>
      <c r="K5" s="143" t="s">
        <v>10</v>
      </c>
      <c r="L5" s="144"/>
      <c r="M5" s="145"/>
      <c r="N5" s="141" t="s">
        <v>11</v>
      </c>
      <c r="O5" s="143" t="s">
        <v>12</v>
      </c>
      <c r="P5" s="144"/>
      <c r="Q5" s="145"/>
      <c r="R5" s="141" t="s">
        <v>13</v>
      </c>
      <c r="S5" s="10"/>
    </row>
    <row r="6" spans="1:19" s="3" customFormat="1" ht="23.25" x14ac:dyDescent="0.55000000000000004">
      <c r="A6" s="147"/>
      <c r="B6" s="149"/>
      <c r="C6" s="11" t="s">
        <v>14</v>
      </c>
      <c r="D6" s="11" t="s">
        <v>15</v>
      </c>
      <c r="E6" s="11" t="s">
        <v>16</v>
      </c>
      <c r="F6" s="142"/>
      <c r="G6" s="11" t="s">
        <v>17</v>
      </c>
      <c r="H6" s="11" t="s">
        <v>18</v>
      </c>
      <c r="I6" s="11" t="s">
        <v>19</v>
      </c>
      <c r="J6" s="142"/>
      <c r="K6" s="11" t="s">
        <v>20</v>
      </c>
      <c r="L6" s="11" t="s">
        <v>21</v>
      </c>
      <c r="M6" s="11" t="s">
        <v>22</v>
      </c>
      <c r="N6" s="142"/>
      <c r="O6" s="11" t="s">
        <v>23</v>
      </c>
      <c r="P6" s="11" t="s">
        <v>24</v>
      </c>
      <c r="Q6" s="11" t="s">
        <v>25</v>
      </c>
      <c r="R6" s="142"/>
      <c r="S6" s="12"/>
    </row>
    <row r="7" spans="1:19" s="3" customFormat="1" ht="19.5" customHeight="1" x14ac:dyDescent="0.55000000000000004">
      <c r="A7" s="13" t="s">
        <v>26</v>
      </c>
      <c r="B7" s="14">
        <f t="shared" ref="B7:R7" si="0">SUM(B8+B25)</f>
        <v>1635000</v>
      </c>
      <c r="C7" s="14">
        <f t="shared" si="0"/>
        <v>0</v>
      </c>
      <c r="D7" s="14">
        <f t="shared" si="0"/>
        <v>0</v>
      </c>
      <c r="E7" s="14">
        <f t="shared" si="0"/>
        <v>0</v>
      </c>
      <c r="F7" s="14">
        <f t="shared" si="0"/>
        <v>0</v>
      </c>
      <c r="G7" s="14">
        <f t="shared" si="0"/>
        <v>0</v>
      </c>
      <c r="H7" s="14">
        <f t="shared" si="0"/>
        <v>293000</v>
      </c>
      <c r="I7" s="14">
        <f t="shared" si="0"/>
        <v>688000</v>
      </c>
      <c r="J7" s="14">
        <f t="shared" si="0"/>
        <v>981000</v>
      </c>
      <c r="K7" s="14">
        <f t="shared" si="0"/>
        <v>278400</v>
      </c>
      <c r="L7" s="14">
        <f t="shared" si="0"/>
        <v>107100</v>
      </c>
      <c r="M7" s="14">
        <f t="shared" si="0"/>
        <v>105000</v>
      </c>
      <c r="N7" s="14">
        <f t="shared" si="0"/>
        <v>490500</v>
      </c>
      <c r="O7" s="14">
        <f t="shared" si="0"/>
        <v>117800</v>
      </c>
      <c r="P7" s="14">
        <f t="shared" si="0"/>
        <v>36200</v>
      </c>
      <c r="Q7" s="14">
        <f t="shared" si="0"/>
        <v>9500</v>
      </c>
      <c r="R7" s="14">
        <f t="shared" si="0"/>
        <v>163500</v>
      </c>
      <c r="S7" s="9"/>
    </row>
    <row r="8" spans="1:19" ht="19.5" customHeight="1" x14ac:dyDescent="0.55000000000000004">
      <c r="A8" s="21" t="s">
        <v>27</v>
      </c>
      <c r="B8" s="16">
        <f>SUM(B9)</f>
        <v>1635000</v>
      </c>
      <c r="C8" s="16">
        <f t="shared" ref="C8:Q8" si="1">SUM(C9)</f>
        <v>0</v>
      </c>
      <c r="D8" s="16">
        <f t="shared" si="1"/>
        <v>0</v>
      </c>
      <c r="E8" s="16">
        <f t="shared" si="1"/>
        <v>0</v>
      </c>
      <c r="F8" s="16">
        <f t="shared" si="1"/>
        <v>0</v>
      </c>
      <c r="G8" s="16">
        <f t="shared" si="1"/>
        <v>0</v>
      </c>
      <c r="H8" s="16">
        <f t="shared" si="1"/>
        <v>293000</v>
      </c>
      <c r="I8" s="16">
        <f t="shared" si="1"/>
        <v>688000</v>
      </c>
      <c r="J8" s="16">
        <f t="shared" si="1"/>
        <v>981000</v>
      </c>
      <c r="K8" s="16">
        <f t="shared" si="1"/>
        <v>278400</v>
      </c>
      <c r="L8" s="16">
        <f t="shared" si="1"/>
        <v>107100</v>
      </c>
      <c r="M8" s="16">
        <f t="shared" si="1"/>
        <v>105000</v>
      </c>
      <c r="N8" s="16">
        <f t="shared" si="1"/>
        <v>490500</v>
      </c>
      <c r="O8" s="16">
        <f t="shared" si="1"/>
        <v>117800</v>
      </c>
      <c r="P8" s="16">
        <f t="shared" si="1"/>
        <v>36200</v>
      </c>
      <c r="Q8" s="16">
        <f t="shared" si="1"/>
        <v>9500</v>
      </c>
      <c r="R8" s="16">
        <f>SUM(R9)</f>
        <v>163500</v>
      </c>
    </row>
    <row r="9" spans="1:19" ht="19.5" customHeight="1" x14ac:dyDescent="0.55000000000000004">
      <c r="A9" s="34" t="s">
        <v>28</v>
      </c>
      <c r="B9" s="18">
        <f t="shared" ref="B9:R9" si="2">SUM(B10+B12+B18)</f>
        <v>1635000</v>
      </c>
      <c r="C9" s="18">
        <f t="shared" si="2"/>
        <v>0</v>
      </c>
      <c r="D9" s="18">
        <f t="shared" si="2"/>
        <v>0</v>
      </c>
      <c r="E9" s="18">
        <f t="shared" si="2"/>
        <v>0</v>
      </c>
      <c r="F9" s="18">
        <f t="shared" si="2"/>
        <v>0</v>
      </c>
      <c r="G9" s="18">
        <f t="shared" si="2"/>
        <v>0</v>
      </c>
      <c r="H9" s="18">
        <f t="shared" si="2"/>
        <v>293000</v>
      </c>
      <c r="I9" s="18">
        <f t="shared" si="2"/>
        <v>688000</v>
      </c>
      <c r="J9" s="18">
        <f t="shared" si="2"/>
        <v>981000</v>
      </c>
      <c r="K9" s="18">
        <f t="shared" si="2"/>
        <v>278400</v>
      </c>
      <c r="L9" s="18">
        <f t="shared" si="2"/>
        <v>107100</v>
      </c>
      <c r="M9" s="18">
        <f t="shared" si="2"/>
        <v>105000</v>
      </c>
      <c r="N9" s="18">
        <f t="shared" si="2"/>
        <v>490500</v>
      </c>
      <c r="O9" s="18">
        <f t="shared" si="2"/>
        <v>117800</v>
      </c>
      <c r="P9" s="18">
        <f t="shared" si="2"/>
        <v>36200</v>
      </c>
      <c r="Q9" s="18">
        <f t="shared" si="2"/>
        <v>9500</v>
      </c>
      <c r="R9" s="18">
        <f t="shared" si="2"/>
        <v>163500</v>
      </c>
    </row>
    <row r="10" spans="1:19" ht="19.5" customHeight="1" x14ac:dyDescent="0.55000000000000004">
      <c r="A10" s="42" t="s">
        <v>29</v>
      </c>
      <c r="B10" s="18">
        <f t="shared" ref="B10:R10" si="3">SUM(B11:B11)</f>
        <v>0</v>
      </c>
      <c r="C10" s="18">
        <f t="shared" si="3"/>
        <v>0</v>
      </c>
      <c r="D10" s="18">
        <f t="shared" si="3"/>
        <v>0</v>
      </c>
      <c r="E10" s="18">
        <f t="shared" si="3"/>
        <v>0</v>
      </c>
      <c r="F10" s="18">
        <f t="shared" si="3"/>
        <v>0</v>
      </c>
      <c r="G10" s="18">
        <f t="shared" si="3"/>
        <v>0</v>
      </c>
      <c r="H10" s="18">
        <f t="shared" si="3"/>
        <v>0</v>
      </c>
      <c r="I10" s="18">
        <f t="shared" si="3"/>
        <v>0</v>
      </c>
      <c r="J10" s="18">
        <f t="shared" si="3"/>
        <v>0</v>
      </c>
      <c r="K10" s="18">
        <f t="shared" si="3"/>
        <v>0</v>
      </c>
      <c r="L10" s="18">
        <f t="shared" si="3"/>
        <v>0</v>
      </c>
      <c r="M10" s="18">
        <f t="shared" si="3"/>
        <v>0</v>
      </c>
      <c r="N10" s="18">
        <f t="shared" si="3"/>
        <v>0</v>
      </c>
      <c r="O10" s="18">
        <f t="shared" si="3"/>
        <v>0</v>
      </c>
      <c r="P10" s="18">
        <f t="shared" si="3"/>
        <v>0</v>
      </c>
      <c r="Q10" s="18">
        <f t="shared" si="3"/>
        <v>0</v>
      </c>
      <c r="R10" s="18">
        <f t="shared" si="3"/>
        <v>0</v>
      </c>
    </row>
    <row r="11" spans="1:19" ht="19.5" customHeight="1" x14ac:dyDescent="0.55000000000000004">
      <c r="A11" s="34" t="s">
        <v>30</v>
      </c>
      <c r="B11" s="18">
        <f>SUM(F11+J11+N11+R11)</f>
        <v>0</v>
      </c>
      <c r="C11" s="20"/>
      <c r="D11" s="20"/>
      <c r="E11" s="20"/>
      <c r="F11" s="18">
        <f>SUM(C11:E11)</f>
        <v>0</v>
      </c>
      <c r="G11" s="20"/>
      <c r="H11" s="20"/>
      <c r="I11" s="20"/>
      <c r="J11" s="18">
        <f>SUM(G11:I11)</f>
        <v>0</v>
      </c>
      <c r="K11" s="20"/>
      <c r="L11" s="20"/>
      <c r="M11" s="20"/>
      <c r="N11" s="18">
        <f>SUM(K11:M11)</f>
        <v>0</v>
      </c>
      <c r="O11" s="20"/>
      <c r="P11" s="20"/>
      <c r="Q11" s="20"/>
      <c r="R11" s="18">
        <f>SUM(O11:Q11)</f>
        <v>0</v>
      </c>
    </row>
    <row r="12" spans="1:19" ht="19.5" customHeight="1" x14ac:dyDescent="0.55000000000000004">
      <c r="A12" s="35" t="s">
        <v>31</v>
      </c>
      <c r="B12" s="16">
        <f>SUM(B13:B17)</f>
        <v>965500</v>
      </c>
      <c r="C12" s="16">
        <f t="shared" ref="C12:R12" si="4">SUM(C13:C17)</f>
        <v>0</v>
      </c>
      <c r="D12" s="16">
        <f t="shared" si="4"/>
        <v>0</v>
      </c>
      <c r="E12" s="16">
        <f t="shared" si="4"/>
        <v>0</v>
      </c>
      <c r="F12" s="16">
        <f t="shared" si="4"/>
        <v>0</v>
      </c>
      <c r="G12" s="16">
        <f t="shared" si="4"/>
        <v>0</v>
      </c>
      <c r="H12" s="16">
        <f t="shared" si="4"/>
        <v>85500</v>
      </c>
      <c r="I12" s="16">
        <f t="shared" si="4"/>
        <v>493800</v>
      </c>
      <c r="J12" s="16">
        <f t="shared" si="4"/>
        <v>579300</v>
      </c>
      <c r="K12" s="16">
        <f t="shared" si="4"/>
        <v>192200</v>
      </c>
      <c r="L12" s="16">
        <f t="shared" si="4"/>
        <v>28500</v>
      </c>
      <c r="M12" s="16">
        <f t="shared" si="4"/>
        <v>69000</v>
      </c>
      <c r="N12" s="16">
        <f t="shared" si="4"/>
        <v>289700</v>
      </c>
      <c r="O12" s="16">
        <f t="shared" si="4"/>
        <v>77500</v>
      </c>
      <c r="P12" s="16">
        <f t="shared" si="4"/>
        <v>9500</v>
      </c>
      <c r="Q12" s="16">
        <f t="shared" si="4"/>
        <v>9500</v>
      </c>
      <c r="R12" s="16">
        <f t="shared" si="4"/>
        <v>96500</v>
      </c>
    </row>
    <row r="13" spans="1:19" ht="19.5" customHeight="1" x14ac:dyDescent="0.55000000000000004">
      <c r="A13" s="34" t="s">
        <v>32</v>
      </c>
      <c r="B13" s="18">
        <f>SUM(F13+J13+N13+R13)</f>
        <v>285000</v>
      </c>
      <c r="C13" s="20"/>
      <c r="D13" s="20"/>
      <c r="E13" s="20"/>
      <c r="F13" s="18">
        <f>SUM(C13:E13)</f>
        <v>0</v>
      </c>
      <c r="G13" s="20"/>
      <c r="H13" s="20">
        <v>85500</v>
      </c>
      <c r="I13" s="20">
        <v>85500</v>
      </c>
      <c r="J13" s="18">
        <f>SUM(G13:I13)</f>
        <v>171000</v>
      </c>
      <c r="K13" s="20">
        <v>28500</v>
      </c>
      <c r="L13" s="20">
        <v>28500</v>
      </c>
      <c r="M13" s="20">
        <v>28500</v>
      </c>
      <c r="N13" s="18">
        <f>SUM(K13:M13)</f>
        <v>85500</v>
      </c>
      <c r="O13" s="20">
        <v>9500</v>
      </c>
      <c r="P13" s="20">
        <v>9500</v>
      </c>
      <c r="Q13" s="20">
        <v>9500</v>
      </c>
      <c r="R13" s="18">
        <f>SUM(O13:Q13)</f>
        <v>28500</v>
      </c>
    </row>
    <row r="14" spans="1:19" s="3" customFormat="1" ht="19.5" customHeight="1" x14ac:dyDescent="0.55000000000000004">
      <c r="A14" s="34" t="s">
        <v>33</v>
      </c>
      <c r="B14" s="18">
        <f>SUM(F14+J14+N14+R14)</f>
        <v>0</v>
      </c>
      <c r="C14" s="20"/>
      <c r="D14" s="20"/>
      <c r="E14" s="20"/>
      <c r="F14" s="18">
        <f>SUM(C14:E14)</f>
        <v>0</v>
      </c>
      <c r="G14" s="20"/>
      <c r="H14" s="20"/>
      <c r="I14" s="20"/>
      <c r="J14" s="18">
        <f>SUM(G14:I14)</f>
        <v>0</v>
      </c>
      <c r="K14" s="20"/>
      <c r="L14" s="20"/>
      <c r="M14" s="20"/>
      <c r="N14" s="18">
        <f>SUM(K14:M14)</f>
        <v>0</v>
      </c>
      <c r="O14" s="20"/>
      <c r="P14" s="20"/>
      <c r="Q14" s="20"/>
      <c r="R14" s="18">
        <f>SUM(O14:Q14)</f>
        <v>0</v>
      </c>
    </row>
    <row r="15" spans="1:19" s="3" customFormat="1" ht="19.5" customHeight="1" x14ac:dyDescent="0.55000000000000004">
      <c r="A15" s="17" t="s">
        <v>34</v>
      </c>
      <c r="B15" s="18">
        <f>SUM(F15+J15+N15+R15)</f>
        <v>0</v>
      </c>
      <c r="C15" s="20"/>
      <c r="D15" s="20"/>
      <c r="E15" s="20"/>
      <c r="F15" s="18">
        <f>SUM(C15:E15)</f>
        <v>0</v>
      </c>
      <c r="G15" s="20"/>
      <c r="H15" s="20"/>
      <c r="I15" s="20"/>
      <c r="J15" s="18">
        <f>SUM(G15:I15)</f>
        <v>0</v>
      </c>
      <c r="K15" s="20"/>
      <c r="L15" s="20"/>
      <c r="M15" s="20"/>
      <c r="N15" s="18">
        <f>SUM(K15:M15)</f>
        <v>0</v>
      </c>
      <c r="O15" s="20"/>
      <c r="P15" s="20"/>
      <c r="Q15" s="20"/>
      <c r="R15" s="18">
        <f>SUM(O15:Q15)</f>
        <v>0</v>
      </c>
      <c r="S15" s="9"/>
    </row>
    <row r="16" spans="1:19" s="43" customFormat="1" ht="19.5" customHeight="1" x14ac:dyDescent="0.55000000000000004">
      <c r="A16" s="34" t="s">
        <v>35</v>
      </c>
      <c r="B16" s="18">
        <f>SUM(F16+J16+N16+R16)</f>
        <v>572000</v>
      </c>
      <c r="C16" s="20"/>
      <c r="D16" s="20"/>
      <c r="E16" s="20"/>
      <c r="F16" s="18">
        <f>SUM(C16:E16)</f>
        <v>0</v>
      </c>
      <c r="G16" s="20"/>
      <c r="H16" s="20"/>
      <c r="I16" s="20">
        <v>408300</v>
      </c>
      <c r="J16" s="18">
        <f>SUM(G16:I16)</f>
        <v>408300</v>
      </c>
      <c r="K16" s="20">
        <v>163700</v>
      </c>
      <c r="L16" s="20"/>
      <c r="M16" s="20"/>
      <c r="N16" s="18">
        <f>SUM(K16:M16)</f>
        <v>163700</v>
      </c>
      <c r="O16" s="20"/>
      <c r="P16" s="20"/>
      <c r="Q16" s="20"/>
      <c r="R16" s="18">
        <f>SUM(O16:Q16)</f>
        <v>0</v>
      </c>
    </row>
    <row r="17" spans="1:19" s="43" customFormat="1" ht="19.5" customHeight="1" x14ac:dyDescent="0.55000000000000004">
      <c r="A17" s="34" t="s">
        <v>36</v>
      </c>
      <c r="B17" s="18">
        <f>SUM(F17+J17+N17+R17)</f>
        <v>108500</v>
      </c>
      <c r="C17" s="20"/>
      <c r="D17" s="20"/>
      <c r="E17" s="20"/>
      <c r="F17" s="18">
        <f>SUM(C17:E17)</f>
        <v>0</v>
      </c>
      <c r="G17" s="20"/>
      <c r="H17" s="20"/>
      <c r="I17" s="20"/>
      <c r="J17" s="18">
        <f>SUM(G17:I17)</f>
        <v>0</v>
      </c>
      <c r="K17" s="20"/>
      <c r="L17" s="20"/>
      <c r="M17" s="20">
        <v>40500</v>
      </c>
      <c r="N17" s="18">
        <f>SUM(K17:M17)</f>
        <v>40500</v>
      </c>
      <c r="O17" s="20">
        <v>68000</v>
      </c>
      <c r="P17" s="20"/>
      <c r="Q17" s="20"/>
      <c r="R17" s="18">
        <f>SUM(O17:Q17)</f>
        <v>68000</v>
      </c>
    </row>
    <row r="18" spans="1:19" ht="19.5" customHeight="1" x14ac:dyDescent="0.55000000000000004">
      <c r="A18" s="35" t="s">
        <v>37</v>
      </c>
      <c r="B18" s="16">
        <f>SUM(B19:B24)</f>
        <v>669500</v>
      </c>
      <c r="C18" s="18">
        <f t="shared" ref="C18:R18" si="5">SUM(C19:C24)</f>
        <v>0</v>
      </c>
      <c r="D18" s="18">
        <f t="shared" si="5"/>
        <v>0</v>
      </c>
      <c r="E18" s="18">
        <f t="shared" si="5"/>
        <v>0</v>
      </c>
      <c r="F18" s="18">
        <f t="shared" si="5"/>
        <v>0</v>
      </c>
      <c r="G18" s="16">
        <f t="shared" si="5"/>
        <v>0</v>
      </c>
      <c r="H18" s="16">
        <f t="shared" si="5"/>
        <v>207500</v>
      </c>
      <c r="I18" s="16">
        <f t="shared" si="5"/>
        <v>194200</v>
      </c>
      <c r="J18" s="16">
        <f t="shared" si="5"/>
        <v>401700</v>
      </c>
      <c r="K18" s="16">
        <f t="shared" si="5"/>
        <v>86200</v>
      </c>
      <c r="L18" s="16">
        <f t="shared" si="5"/>
        <v>78600</v>
      </c>
      <c r="M18" s="16">
        <f t="shared" si="5"/>
        <v>36000</v>
      </c>
      <c r="N18" s="16">
        <f t="shared" si="5"/>
        <v>200800</v>
      </c>
      <c r="O18" s="16">
        <f t="shared" si="5"/>
        <v>40300</v>
      </c>
      <c r="P18" s="16">
        <f t="shared" si="5"/>
        <v>26700</v>
      </c>
      <c r="Q18" s="16">
        <f t="shared" si="5"/>
        <v>0</v>
      </c>
      <c r="R18" s="16">
        <f t="shared" si="5"/>
        <v>67000</v>
      </c>
    </row>
    <row r="19" spans="1:19" ht="19.5" customHeight="1" x14ac:dyDescent="0.55000000000000004">
      <c r="A19" s="34" t="s">
        <v>38</v>
      </c>
      <c r="B19" s="18">
        <f t="shared" ref="B19:B24" si="6">SUM(F19+J19+N19+R19)</f>
        <v>22200</v>
      </c>
      <c r="C19" s="20"/>
      <c r="D19" s="20"/>
      <c r="E19" s="20"/>
      <c r="F19" s="18">
        <f t="shared" ref="F19:F24" si="7">SUM(C19:E19)</f>
        <v>0</v>
      </c>
      <c r="G19" s="20"/>
      <c r="H19" s="20">
        <v>13300</v>
      </c>
      <c r="I19" s="20"/>
      <c r="J19" s="18">
        <f t="shared" ref="J19:J24" si="8">SUM(G19:I19)</f>
        <v>13300</v>
      </c>
      <c r="K19" s="20">
        <v>6600</v>
      </c>
      <c r="L19" s="20"/>
      <c r="M19" s="20"/>
      <c r="N19" s="18">
        <f t="shared" ref="N19:N24" si="9">SUM(K19:M19)</f>
        <v>6600</v>
      </c>
      <c r="O19" s="20">
        <v>2300</v>
      </c>
      <c r="P19" s="20"/>
      <c r="Q19" s="20"/>
      <c r="R19" s="18">
        <f t="shared" ref="R19:R24" si="10">SUM(O19:Q19)</f>
        <v>2300</v>
      </c>
    </row>
    <row r="20" spans="1:19" ht="19.5" customHeight="1" x14ac:dyDescent="0.55000000000000004">
      <c r="A20" s="34" t="s">
        <v>39</v>
      </c>
      <c r="B20" s="18">
        <f t="shared" si="6"/>
        <v>0</v>
      </c>
      <c r="C20" s="20"/>
      <c r="D20" s="20"/>
      <c r="E20" s="20"/>
      <c r="F20" s="18">
        <f t="shared" si="7"/>
        <v>0</v>
      </c>
      <c r="G20" s="20"/>
      <c r="H20" s="20"/>
      <c r="I20" s="20"/>
      <c r="J20" s="18">
        <f t="shared" si="8"/>
        <v>0</v>
      </c>
      <c r="K20" s="20"/>
      <c r="L20" s="20"/>
      <c r="M20" s="20"/>
      <c r="N20" s="18">
        <f t="shared" si="9"/>
        <v>0</v>
      </c>
      <c r="O20" s="20"/>
      <c r="P20" s="20"/>
      <c r="Q20" s="20"/>
      <c r="R20" s="18">
        <f t="shared" si="10"/>
        <v>0</v>
      </c>
    </row>
    <row r="21" spans="1:19" ht="19.5" customHeight="1" x14ac:dyDescent="0.55000000000000004">
      <c r="A21" s="34" t="s">
        <v>40</v>
      </c>
      <c r="B21" s="18">
        <f t="shared" si="6"/>
        <v>0</v>
      </c>
      <c r="C21" s="20"/>
      <c r="D21" s="20"/>
      <c r="E21" s="20"/>
      <c r="F21" s="18">
        <f t="shared" si="7"/>
        <v>0</v>
      </c>
      <c r="G21" s="20"/>
      <c r="H21" s="20"/>
      <c r="I21" s="20"/>
      <c r="J21" s="18">
        <f t="shared" si="8"/>
        <v>0</v>
      </c>
      <c r="K21" s="20"/>
      <c r="L21" s="20"/>
      <c r="M21" s="20"/>
      <c r="N21" s="18">
        <f t="shared" si="9"/>
        <v>0</v>
      </c>
      <c r="O21" s="20"/>
      <c r="P21" s="20"/>
      <c r="Q21" s="20"/>
      <c r="R21" s="18">
        <f t="shared" si="10"/>
        <v>0</v>
      </c>
    </row>
    <row r="22" spans="1:19" ht="19.5" customHeight="1" x14ac:dyDescent="0.55000000000000004">
      <c r="A22" s="34" t="s">
        <v>41</v>
      </c>
      <c r="B22" s="18">
        <f t="shared" si="6"/>
        <v>217300</v>
      </c>
      <c r="C22" s="20"/>
      <c r="D22" s="20"/>
      <c r="E22" s="20"/>
      <c r="F22" s="18">
        <f t="shared" si="7"/>
        <v>0</v>
      </c>
      <c r="G22" s="20"/>
      <c r="H22" s="20">
        <v>65200</v>
      </c>
      <c r="I22" s="20">
        <v>65200</v>
      </c>
      <c r="J22" s="18">
        <f t="shared" si="8"/>
        <v>130400</v>
      </c>
      <c r="K22" s="20">
        <v>32600</v>
      </c>
      <c r="L22" s="20">
        <v>32600</v>
      </c>
      <c r="M22" s="20"/>
      <c r="N22" s="18">
        <f t="shared" si="9"/>
        <v>65200</v>
      </c>
      <c r="O22" s="20">
        <v>10000</v>
      </c>
      <c r="P22" s="20">
        <v>11700</v>
      </c>
      <c r="Q22" s="20"/>
      <c r="R22" s="18">
        <f t="shared" si="10"/>
        <v>21700</v>
      </c>
    </row>
    <row r="23" spans="1:19" ht="19.5" customHeight="1" x14ac:dyDescent="0.55000000000000004">
      <c r="A23" s="34" t="s">
        <v>42</v>
      </c>
      <c r="B23" s="18">
        <f>SUM(F23+J23+N23+R23)</f>
        <v>70000</v>
      </c>
      <c r="C23" s="20"/>
      <c r="D23" s="20"/>
      <c r="E23" s="20"/>
      <c r="F23" s="18">
        <f t="shared" si="7"/>
        <v>0</v>
      </c>
      <c r="G23" s="20"/>
      <c r="H23" s="20">
        <v>21000</v>
      </c>
      <c r="I23" s="20">
        <v>21000</v>
      </c>
      <c r="J23" s="18">
        <f t="shared" si="8"/>
        <v>42000</v>
      </c>
      <c r="K23" s="20">
        <v>11000</v>
      </c>
      <c r="L23" s="20">
        <v>10000</v>
      </c>
      <c r="M23" s="20"/>
      <c r="N23" s="18">
        <f t="shared" si="9"/>
        <v>21000</v>
      </c>
      <c r="O23" s="20">
        <v>4000</v>
      </c>
      <c r="P23" s="20">
        <v>3000</v>
      </c>
      <c r="Q23" s="20"/>
      <c r="R23" s="18">
        <f t="shared" si="10"/>
        <v>7000</v>
      </c>
    </row>
    <row r="24" spans="1:19" s="3" customFormat="1" ht="19.5" customHeight="1" x14ac:dyDescent="0.55000000000000004">
      <c r="A24" s="17" t="s">
        <v>43</v>
      </c>
      <c r="B24" s="18">
        <f t="shared" si="6"/>
        <v>360000</v>
      </c>
      <c r="C24" s="20"/>
      <c r="D24" s="20"/>
      <c r="E24" s="20"/>
      <c r="F24" s="18">
        <f t="shared" si="7"/>
        <v>0</v>
      </c>
      <c r="G24" s="20"/>
      <c r="H24" s="20">
        <v>108000</v>
      </c>
      <c r="I24" s="20">
        <v>108000</v>
      </c>
      <c r="J24" s="18">
        <f t="shared" si="8"/>
        <v>216000</v>
      </c>
      <c r="K24" s="20">
        <v>36000</v>
      </c>
      <c r="L24" s="20">
        <v>36000</v>
      </c>
      <c r="M24" s="20">
        <v>36000</v>
      </c>
      <c r="N24" s="18">
        <f t="shared" si="9"/>
        <v>108000</v>
      </c>
      <c r="O24" s="20">
        <v>24000</v>
      </c>
      <c r="P24" s="20">
        <v>12000</v>
      </c>
      <c r="Q24" s="20"/>
      <c r="R24" s="18">
        <f t="shared" si="10"/>
        <v>36000</v>
      </c>
      <c r="S24" s="9"/>
    </row>
    <row r="25" spans="1:19" s="3" customFormat="1" ht="19.5" customHeight="1" x14ac:dyDescent="0.55000000000000004">
      <c r="A25" s="21" t="s">
        <v>44</v>
      </c>
      <c r="B25" s="16">
        <f t="shared" ref="B25:R25" si="11">SUM(B26:B26)</f>
        <v>0</v>
      </c>
      <c r="C25" s="16">
        <f t="shared" si="11"/>
        <v>0</v>
      </c>
      <c r="D25" s="16">
        <f t="shared" si="11"/>
        <v>0</v>
      </c>
      <c r="E25" s="16">
        <f t="shared" si="11"/>
        <v>0</v>
      </c>
      <c r="F25" s="16">
        <f t="shared" si="11"/>
        <v>0</v>
      </c>
      <c r="G25" s="16">
        <f t="shared" si="11"/>
        <v>0</v>
      </c>
      <c r="H25" s="16">
        <f t="shared" si="11"/>
        <v>0</v>
      </c>
      <c r="I25" s="16">
        <f t="shared" si="11"/>
        <v>0</v>
      </c>
      <c r="J25" s="16">
        <f t="shared" si="11"/>
        <v>0</v>
      </c>
      <c r="K25" s="16">
        <f t="shared" si="11"/>
        <v>0</v>
      </c>
      <c r="L25" s="16">
        <f t="shared" si="11"/>
        <v>0</v>
      </c>
      <c r="M25" s="16">
        <f t="shared" si="11"/>
        <v>0</v>
      </c>
      <c r="N25" s="16">
        <f t="shared" si="11"/>
        <v>0</v>
      </c>
      <c r="O25" s="16">
        <f t="shared" si="11"/>
        <v>0</v>
      </c>
      <c r="P25" s="16">
        <f t="shared" si="11"/>
        <v>0</v>
      </c>
      <c r="Q25" s="16">
        <f t="shared" si="11"/>
        <v>0</v>
      </c>
      <c r="R25" s="16">
        <f t="shared" si="11"/>
        <v>0</v>
      </c>
    </row>
    <row r="26" spans="1:19" s="3" customFormat="1" ht="19.5" customHeight="1" x14ac:dyDescent="0.55000000000000004">
      <c r="A26" s="22" t="s">
        <v>45</v>
      </c>
      <c r="B26" s="23">
        <f>SUM(F26+J26+N26+R26)</f>
        <v>0</v>
      </c>
      <c r="C26" s="24"/>
      <c r="D26" s="24"/>
      <c r="E26" s="24"/>
      <c r="F26" s="23">
        <f>SUM(C26:E26)</f>
        <v>0</v>
      </c>
      <c r="G26" s="24"/>
      <c r="H26" s="24"/>
      <c r="I26" s="24"/>
      <c r="J26" s="23">
        <f>SUM(G26:I26)</f>
        <v>0</v>
      </c>
      <c r="K26" s="24"/>
      <c r="L26" s="24"/>
      <c r="M26" s="24"/>
      <c r="N26" s="23">
        <f>SUM(K26:M26)</f>
        <v>0</v>
      </c>
      <c r="O26" s="24"/>
      <c r="P26" s="24"/>
      <c r="Q26" s="24"/>
      <c r="R26" s="23">
        <f>SUM(O26:Q26)</f>
        <v>0</v>
      </c>
    </row>
  </sheetData>
  <mergeCells count="11">
    <mergeCell ref="K5:M5"/>
    <mergeCell ref="N5:N6"/>
    <mergeCell ref="O5:Q5"/>
    <mergeCell ref="R5:R6"/>
    <mergeCell ref="A2:J2"/>
    <mergeCell ref="A5:A6"/>
    <mergeCell ref="B5:B6"/>
    <mergeCell ref="C5:E5"/>
    <mergeCell ref="F5:F6"/>
    <mergeCell ref="G5:I5"/>
    <mergeCell ref="J5:J6"/>
  </mergeCells>
  <pageMargins left="0.51181102362204722" right="0.27559055118110237" top="0.74803149606299213" bottom="0.74803149606299213" header="0.31496062992125984" footer="0.31496062992125984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S27"/>
  <sheetViews>
    <sheetView workbookViewId="0">
      <selection activeCell="R7" sqref="A4:R7"/>
    </sheetView>
  </sheetViews>
  <sheetFormatPr defaultColWidth="8.875" defaultRowHeight="23.25" x14ac:dyDescent="0.55000000000000004"/>
  <cols>
    <col min="1" max="1" width="42.375" style="3" customWidth="1"/>
    <col min="2" max="2" width="14.125" style="2" bestFit="1" customWidth="1"/>
    <col min="3" max="3" width="7.875" style="2" bestFit="1" customWidth="1"/>
    <col min="4" max="4" width="7.375" style="2" bestFit="1" customWidth="1"/>
    <col min="5" max="5" width="7.125" style="2" bestFit="1" customWidth="1"/>
    <col min="6" max="6" width="13.375" style="2" bestFit="1" customWidth="1"/>
    <col min="7" max="7" width="7.25" style="2" bestFit="1" customWidth="1"/>
    <col min="8" max="9" width="12.375" style="2" bestFit="1" customWidth="1"/>
    <col min="10" max="10" width="13.375" style="2" bestFit="1" customWidth="1"/>
    <col min="11" max="12" width="11.25" style="2" bestFit="1" customWidth="1"/>
    <col min="13" max="13" width="12.375" style="2" bestFit="1" customWidth="1"/>
    <col min="14" max="14" width="13.375" style="2" bestFit="1" customWidth="1"/>
    <col min="15" max="15" width="11.25" style="2" bestFit="1" customWidth="1"/>
    <col min="16" max="16" width="10.125" style="2" bestFit="1" customWidth="1"/>
    <col min="17" max="17" width="12.375" style="2" bestFit="1" customWidth="1"/>
    <col min="18" max="18" width="13.375" style="2" bestFit="1" customWidth="1"/>
    <col min="19" max="16384" width="8.875" style="3"/>
  </cols>
  <sheetData>
    <row r="1" spans="1:19" ht="27" customHeight="1" x14ac:dyDescent="0.55000000000000004">
      <c r="A1" s="1" t="s">
        <v>0</v>
      </c>
    </row>
    <row r="2" spans="1:19" ht="27" customHeight="1" x14ac:dyDescent="0.55000000000000004">
      <c r="A2" s="150" t="s">
        <v>58</v>
      </c>
      <c r="B2" s="150"/>
      <c r="C2" s="150"/>
      <c r="D2" s="150"/>
      <c r="E2" s="150"/>
      <c r="F2" s="150"/>
      <c r="G2" s="150"/>
      <c r="H2" s="150"/>
    </row>
    <row r="3" spans="1:19" ht="27" customHeight="1" x14ac:dyDescent="0.55000000000000004">
      <c r="A3" s="5" t="s">
        <v>2</v>
      </c>
      <c r="B3" s="41"/>
      <c r="C3" s="41"/>
      <c r="D3" s="41"/>
      <c r="E3" s="41"/>
      <c r="F3" s="41"/>
      <c r="G3" s="41"/>
      <c r="H3" s="41"/>
    </row>
    <row r="4" spans="1:19" ht="24.95" customHeight="1" x14ac:dyDescent="0.55000000000000004">
      <c r="A4" s="6" t="s">
        <v>59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9" x14ac:dyDescent="0.55000000000000004">
      <c r="A5" s="146" t="s">
        <v>4</v>
      </c>
      <c r="B5" s="148" t="s">
        <v>5</v>
      </c>
      <c r="C5" s="143" t="s">
        <v>6</v>
      </c>
      <c r="D5" s="144"/>
      <c r="E5" s="145"/>
      <c r="F5" s="141" t="s">
        <v>7</v>
      </c>
      <c r="G5" s="143" t="s">
        <v>8</v>
      </c>
      <c r="H5" s="144"/>
      <c r="I5" s="145"/>
      <c r="J5" s="141" t="s">
        <v>9</v>
      </c>
      <c r="K5" s="143" t="s">
        <v>10</v>
      </c>
      <c r="L5" s="144"/>
      <c r="M5" s="145"/>
      <c r="N5" s="141" t="s">
        <v>11</v>
      </c>
      <c r="O5" s="143" t="s">
        <v>12</v>
      </c>
      <c r="P5" s="144"/>
      <c r="Q5" s="145"/>
      <c r="R5" s="141" t="s">
        <v>13</v>
      </c>
      <c r="S5" s="10"/>
    </row>
    <row r="6" spans="1:19" x14ac:dyDescent="0.55000000000000004">
      <c r="A6" s="147"/>
      <c r="B6" s="149"/>
      <c r="C6" s="11" t="s">
        <v>14</v>
      </c>
      <c r="D6" s="11" t="s">
        <v>15</v>
      </c>
      <c r="E6" s="11" t="s">
        <v>16</v>
      </c>
      <c r="F6" s="142"/>
      <c r="G6" s="11" t="s">
        <v>17</v>
      </c>
      <c r="H6" s="11" t="s">
        <v>18</v>
      </c>
      <c r="I6" s="11" t="s">
        <v>19</v>
      </c>
      <c r="J6" s="142"/>
      <c r="K6" s="11" t="s">
        <v>20</v>
      </c>
      <c r="L6" s="11" t="s">
        <v>21</v>
      </c>
      <c r="M6" s="11" t="s">
        <v>22</v>
      </c>
      <c r="N6" s="142"/>
      <c r="O6" s="11" t="s">
        <v>23</v>
      </c>
      <c r="P6" s="11" t="s">
        <v>24</v>
      </c>
      <c r="Q6" s="11" t="s">
        <v>25</v>
      </c>
      <c r="R6" s="142"/>
      <c r="S6" s="12"/>
    </row>
    <row r="7" spans="1:19" ht="19.5" customHeight="1" x14ac:dyDescent="0.55000000000000004">
      <c r="A7" s="13" t="s">
        <v>26</v>
      </c>
      <c r="B7" s="14">
        <f>SUM(B8+B25)</f>
        <v>1329000</v>
      </c>
      <c r="C7" s="14">
        <f t="shared" ref="C7:R7" si="0">SUM(C8+C25)</f>
        <v>0</v>
      </c>
      <c r="D7" s="14">
        <f t="shared" si="0"/>
        <v>0</v>
      </c>
      <c r="E7" s="14">
        <f t="shared" si="0"/>
        <v>0</v>
      </c>
      <c r="F7" s="14">
        <f t="shared" si="0"/>
        <v>0</v>
      </c>
      <c r="G7" s="14">
        <f t="shared" si="0"/>
        <v>0</v>
      </c>
      <c r="H7" s="14">
        <f t="shared" si="0"/>
        <v>133540</v>
      </c>
      <c r="I7" s="14">
        <f t="shared" si="0"/>
        <v>663860</v>
      </c>
      <c r="J7" s="14">
        <f t="shared" si="0"/>
        <v>797400</v>
      </c>
      <c r="K7" s="14">
        <f t="shared" si="0"/>
        <v>53530</v>
      </c>
      <c r="L7" s="14">
        <f t="shared" si="0"/>
        <v>13500</v>
      </c>
      <c r="M7" s="14">
        <f t="shared" si="0"/>
        <v>331670</v>
      </c>
      <c r="N7" s="14">
        <f t="shared" si="0"/>
        <v>398700</v>
      </c>
      <c r="O7" s="14">
        <f t="shared" si="0"/>
        <v>25630</v>
      </c>
      <c r="P7" s="14">
        <f t="shared" si="0"/>
        <v>3500</v>
      </c>
      <c r="Q7" s="14">
        <f t="shared" si="0"/>
        <v>103770</v>
      </c>
      <c r="R7" s="14">
        <f t="shared" si="0"/>
        <v>132900</v>
      </c>
      <c r="S7" s="9"/>
    </row>
    <row r="8" spans="1:19" ht="19.5" customHeight="1" x14ac:dyDescent="0.55000000000000004">
      <c r="A8" s="21" t="s">
        <v>27</v>
      </c>
      <c r="B8" s="16">
        <f>SUM(B9)</f>
        <v>1258500</v>
      </c>
      <c r="C8" s="16">
        <f t="shared" ref="C8:R8" si="1">SUM(C9)</f>
        <v>0</v>
      </c>
      <c r="D8" s="16">
        <f t="shared" si="1"/>
        <v>0</v>
      </c>
      <c r="E8" s="16">
        <f t="shared" si="1"/>
        <v>0</v>
      </c>
      <c r="F8" s="16">
        <f t="shared" si="1"/>
        <v>0</v>
      </c>
      <c r="G8" s="16">
        <f t="shared" si="1"/>
        <v>0</v>
      </c>
      <c r="H8" s="16">
        <f t="shared" si="1"/>
        <v>133540</v>
      </c>
      <c r="I8" s="16">
        <f t="shared" si="1"/>
        <v>593360</v>
      </c>
      <c r="J8" s="16">
        <f t="shared" si="1"/>
        <v>726900</v>
      </c>
      <c r="K8" s="16">
        <f t="shared" si="1"/>
        <v>53530</v>
      </c>
      <c r="L8" s="16">
        <f t="shared" si="1"/>
        <v>13500</v>
      </c>
      <c r="M8" s="16">
        <f t="shared" si="1"/>
        <v>331670</v>
      </c>
      <c r="N8" s="16">
        <f t="shared" si="1"/>
        <v>398700</v>
      </c>
      <c r="O8" s="16">
        <f t="shared" si="1"/>
        <v>25630</v>
      </c>
      <c r="P8" s="16">
        <f t="shared" si="1"/>
        <v>3500</v>
      </c>
      <c r="Q8" s="16">
        <f t="shared" si="1"/>
        <v>103770</v>
      </c>
      <c r="R8" s="16">
        <f t="shared" si="1"/>
        <v>132900</v>
      </c>
    </row>
    <row r="9" spans="1:19" ht="19.5" customHeight="1" x14ac:dyDescent="0.55000000000000004">
      <c r="A9" s="34" t="s">
        <v>28</v>
      </c>
      <c r="B9" s="18">
        <f t="shared" ref="B9:R9" si="2">SUM(B10+B12+B18)</f>
        <v>1258500</v>
      </c>
      <c r="C9" s="18">
        <f t="shared" si="2"/>
        <v>0</v>
      </c>
      <c r="D9" s="18">
        <f t="shared" si="2"/>
        <v>0</v>
      </c>
      <c r="E9" s="18">
        <f t="shared" si="2"/>
        <v>0</v>
      </c>
      <c r="F9" s="18">
        <f t="shared" si="2"/>
        <v>0</v>
      </c>
      <c r="G9" s="18">
        <f t="shared" si="2"/>
        <v>0</v>
      </c>
      <c r="H9" s="18">
        <f t="shared" si="2"/>
        <v>133540</v>
      </c>
      <c r="I9" s="18">
        <f t="shared" si="2"/>
        <v>593360</v>
      </c>
      <c r="J9" s="18">
        <f t="shared" si="2"/>
        <v>726900</v>
      </c>
      <c r="K9" s="18">
        <f t="shared" si="2"/>
        <v>53530</v>
      </c>
      <c r="L9" s="18">
        <f t="shared" si="2"/>
        <v>13500</v>
      </c>
      <c r="M9" s="18">
        <f t="shared" si="2"/>
        <v>331670</v>
      </c>
      <c r="N9" s="18">
        <f t="shared" si="2"/>
        <v>398700</v>
      </c>
      <c r="O9" s="18">
        <f t="shared" si="2"/>
        <v>25630</v>
      </c>
      <c r="P9" s="18">
        <f t="shared" si="2"/>
        <v>3500</v>
      </c>
      <c r="Q9" s="18">
        <f t="shared" si="2"/>
        <v>103770</v>
      </c>
      <c r="R9" s="18">
        <f t="shared" si="2"/>
        <v>132900</v>
      </c>
    </row>
    <row r="10" spans="1:19" ht="19.5" customHeight="1" x14ac:dyDescent="0.55000000000000004">
      <c r="A10" s="35" t="s">
        <v>29</v>
      </c>
      <c r="B10" s="18">
        <f t="shared" ref="B10:R10" si="3">SUM(B11:B11)</f>
        <v>0</v>
      </c>
      <c r="C10" s="18">
        <f t="shared" si="3"/>
        <v>0</v>
      </c>
      <c r="D10" s="18">
        <f t="shared" si="3"/>
        <v>0</v>
      </c>
      <c r="E10" s="18">
        <f t="shared" si="3"/>
        <v>0</v>
      </c>
      <c r="F10" s="18">
        <f t="shared" si="3"/>
        <v>0</v>
      </c>
      <c r="G10" s="18">
        <f t="shared" si="3"/>
        <v>0</v>
      </c>
      <c r="H10" s="18">
        <f t="shared" si="3"/>
        <v>0</v>
      </c>
      <c r="I10" s="18">
        <f t="shared" si="3"/>
        <v>0</v>
      </c>
      <c r="J10" s="18">
        <f t="shared" si="3"/>
        <v>0</v>
      </c>
      <c r="K10" s="18">
        <f t="shared" si="3"/>
        <v>0</v>
      </c>
      <c r="L10" s="18">
        <f t="shared" si="3"/>
        <v>0</v>
      </c>
      <c r="M10" s="18">
        <f t="shared" si="3"/>
        <v>0</v>
      </c>
      <c r="N10" s="18">
        <f t="shared" si="3"/>
        <v>0</v>
      </c>
      <c r="O10" s="18">
        <f t="shared" si="3"/>
        <v>0</v>
      </c>
      <c r="P10" s="18">
        <f t="shared" si="3"/>
        <v>0</v>
      </c>
      <c r="Q10" s="18">
        <f t="shared" si="3"/>
        <v>0</v>
      </c>
      <c r="R10" s="18">
        <f t="shared" si="3"/>
        <v>0</v>
      </c>
    </row>
    <row r="11" spans="1:19" ht="19.5" customHeight="1" x14ac:dyDescent="0.55000000000000004">
      <c r="A11" s="34" t="s">
        <v>30</v>
      </c>
      <c r="B11" s="18">
        <f>SUM(F11+J11+N11+R11)</f>
        <v>0</v>
      </c>
      <c r="C11" s="20"/>
      <c r="D11" s="20"/>
      <c r="E11" s="20"/>
      <c r="F11" s="18">
        <f>SUM(C11:E11)</f>
        <v>0</v>
      </c>
      <c r="G11" s="20"/>
      <c r="H11" s="20"/>
      <c r="I11" s="20"/>
      <c r="J11" s="18">
        <f>SUM(G11:I11)</f>
        <v>0</v>
      </c>
      <c r="K11" s="20"/>
      <c r="L11" s="20"/>
      <c r="M11" s="20"/>
      <c r="N11" s="18">
        <f>SUM(K11:M11)</f>
        <v>0</v>
      </c>
      <c r="O11" s="20"/>
      <c r="P11" s="20"/>
      <c r="Q11" s="20"/>
      <c r="R11" s="18">
        <f>SUM(O11:Q11)</f>
        <v>0</v>
      </c>
    </row>
    <row r="12" spans="1:19" ht="19.5" customHeight="1" x14ac:dyDescent="0.55000000000000004">
      <c r="A12" s="35" t="s">
        <v>31</v>
      </c>
      <c r="B12" s="16">
        <f>SUM(B13:B17)</f>
        <v>163200</v>
      </c>
      <c r="C12" s="16">
        <f t="shared" ref="C12:R12" si="4">SUM(C13:C17)</f>
        <v>0</v>
      </c>
      <c r="D12" s="16">
        <f t="shared" si="4"/>
        <v>0</v>
      </c>
      <c r="E12" s="16">
        <f t="shared" si="4"/>
        <v>0</v>
      </c>
      <c r="F12" s="16">
        <f t="shared" si="4"/>
        <v>0</v>
      </c>
      <c r="G12" s="16">
        <f t="shared" si="4"/>
        <v>0</v>
      </c>
      <c r="H12" s="16">
        <f t="shared" si="4"/>
        <v>85840</v>
      </c>
      <c r="I12" s="16">
        <f t="shared" si="4"/>
        <v>10000</v>
      </c>
      <c r="J12" s="16">
        <f t="shared" si="4"/>
        <v>95840</v>
      </c>
      <c r="K12" s="16">
        <f t="shared" si="4"/>
        <v>29680</v>
      </c>
      <c r="L12" s="16">
        <f t="shared" si="4"/>
        <v>10000</v>
      </c>
      <c r="M12" s="16">
        <f t="shared" si="4"/>
        <v>10000</v>
      </c>
      <c r="N12" s="16">
        <f t="shared" si="4"/>
        <v>49680</v>
      </c>
      <c r="O12" s="16">
        <f t="shared" si="4"/>
        <v>17680</v>
      </c>
      <c r="P12" s="16">
        <f t="shared" si="4"/>
        <v>0</v>
      </c>
      <c r="Q12" s="16">
        <f t="shared" si="4"/>
        <v>0</v>
      </c>
      <c r="R12" s="16">
        <f t="shared" si="4"/>
        <v>17680</v>
      </c>
    </row>
    <row r="13" spans="1:19" ht="19.5" customHeight="1" x14ac:dyDescent="0.55000000000000004">
      <c r="A13" s="34" t="s">
        <v>32</v>
      </c>
      <c r="B13" s="18">
        <f>SUM(F13+J13+N13+R13)</f>
        <v>43200</v>
      </c>
      <c r="C13" s="20"/>
      <c r="D13" s="20"/>
      <c r="E13" s="20"/>
      <c r="F13" s="18">
        <f>SUM(C13:E13)</f>
        <v>0</v>
      </c>
      <c r="G13" s="20"/>
      <c r="H13" s="20">
        <v>15840</v>
      </c>
      <c r="I13" s="20"/>
      <c r="J13" s="18">
        <f>SUM(G13:I13)</f>
        <v>15840</v>
      </c>
      <c r="K13" s="20">
        <v>19680</v>
      </c>
      <c r="L13" s="20"/>
      <c r="M13" s="20"/>
      <c r="N13" s="18">
        <f>SUM(K13:M13)</f>
        <v>19680</v>
      </c>
      <c r="O13" s="20">
        <v>7680</v>
      </c>
      <c r="P13" s="20"/>
      <c r="Q13" s="20"/>
      <c r="R13" s="18">
        <f>SUM(O13:Q13)</f>
        <v>7680</v>
      </c>
    </row>
    <row r="14" spans="1:19" ht="19.5" customHeight="1" x14ac:dyDescent="0.55000000000000004">
      <c r="A14" s="34" t="s">
        <v>33</v>
      </c>
      <c r="B14" s="18">
        <f>SUM(F14+J14+N14+R14)</f>
        <v>0</v>
      </c>
      <c r="C14" s="20"/>
      <c r="D14" s="20"/>
      <c r="E14" s="20"/>
      <c r="F14" s="18">
        <f>SUM(C14:E14)</f>
        <v>0</v>
      </c>
      <c r="G14" s="20"/>
      <c r="H14" s="20"/>
      <c r="I14" s="20"/>
      <c r="J14" s="18">
        <f>SUM(G14:I14)</f>
        <v>0</v>
      </c>
      <c r="K14" s="20"/>
      <c r="L14" s="20"/>
      <c r="M14" s="20"/>
      <c r="N14" s="18">
        <f>SUM(K14:M14)</f>
        <v>0</v>
      </c>
      <c r="O14" s="20"/>
      <c r="P14" s="20"/>
      <c r="Q14" s="20"/>
      <c r="R14" s="18">
        <f>SUM(O14:Q14)</f>
        <v>0</v>
      </c>
    </row>
    <row r="15" spans="1:19" ht="19.5" customHeight="1" x14ac:dyDescent="0.55000000000000004">
      <c r="A15" s="17" t="s">
        <v>34</v>
      </c>
      <c r="B15" s="18">
        <f>SUM(F15+J15+N15+R15)</f>
        <v>0</v>
      </c>
      <c r="C15" s="20"/>
      <c r="D15" s="20"/>
      <c r="E15" s="20"/>
      <c r="F15" s="18">
        <f>SUM(C15:E15)</f>
        <v>0</v>
      </c>
      <c r="G15" s="20"/>
      <c r="H15" s="20"/>
      <c r="I15" s="20"/>
      <c r="J15" s="18">
        <f>SUM(G15:I15)</f>
        <v>0</v>
      </c>
      <c r="K15" s="20"/>
      <c r="L15" s="20"/>
      <c r="M15" s="20"/>
      <c r="N15" s="18">
        <f>SUM(K15:M15)</f>
        <v>0</v>
      </c>
      <c r="O15" s="20"/>
      <c r="P15" s="20"/>
      <c r="Q15" s="20"/>
      <c r="R15" s="18">
        <f>SUM(O15:Q15)</f>
        <v>0</v>
      </c>
      <c r="S15" s="9"/>
    </row>
    <row r="16" spans="1:19" ht="19.5" customHeight="1" x14ac:dyDescent="0.55000000000000004">
      <c r="A16" s="34" t="s">
        <v>35</v>
      </c>
      <c r="B16" s="18">
        <f>SUM(F16+J16+N16+R16)</f>
        <v>120000</v>
      </c>
      <c r="C16" s="20"/>
      <c r="D16" s="20"/>
      <c r="E16" s="20"/>
      <c r="F16" s="18">
        <f>SUM(C16:E16)</f>
        <v>0</v>
      </c>
      <c r="G16" s="20"/>
      <c r="H16" s="20">
        <v>70000</v>
      </c>
      <c r="I16" s="20">
        <v>10000</v>
      </c>
      <c r="J16" s="18">
        <f>SUM(G16:I16)</f>
        <v>80000</v>
      </c>
      <c r="K16" s="20">
        <v>10000</v>
      </c>
      <c r="L16" s="20">
        <v>10000</v>
      </c>
      <c r="M16" s="20">
        <v>10000</v>
      </c>
      <c r="N16" s="18">
        <f>SUM(K16:M16)</f>
        <v>30000</v>
      </c>
      <c r="O16" s="20">
        <v>10000</v>
      </c>
      <c r="P16" s="20"/>
      <c r="Q16" s="20"/>
      <c r="R16" s="18">
        <f>SUM(O16:Q16)</f>
        <v>10000</v>
      </c>
    </row>
    <row r="17" spans="1:19" ht="19.5" customHeight="1" x14ac:dyDescent="0.55000000000000004">
      <c r="A17" s="17" t="s">
        <v>36</v>
      </c>
      <c r="B17" s="18">
        <f>SUM(F17+J17+N17+R17)</f>
        <v>0</v>
      </c>
      <c r="C17" s="20"/>
      <c r="D17" s="20"/>
      <c r="E17" s="20"/>
      <c r="F17" s="18">
        <f>SUM(C17:E17)</f>
        <v>0</v>
      </c>
      <c r="G17" s="20"/>
      <c r="H17" s="20"/>
      <c r="I17" s="20"/>
      <c r="J17" s="18">
        <f>SUM(G17:I17)</f>
        <v>0</v>
      </c>
      <c r="K17" s="20"/>
      <c r="L17" s="20"/>
      <c r="M17" s="20"/>
      <c r="N17" s="18">
        <f>SUM(K17:M17)</f>
        <v>0</v>
      </c>
      <c r="O17" s="20"/>
      <c r="P17" s="20"/>
      <c r="Q17" s="20"/>
      <c r="R17" s="18">
        <f>SUM(O17:Q17)</f>
        <v>0</v>
      </c>
      <c r="S17" s="9"/>
    </row>
    <row r="18" spans="1:19" ht="19.5" customHeight="1" x14ac:dyDescent="0.55000000000000004">
      <c r="A18" s="35" t="s">
        <v>37</v>
      </c>
      <c r="B18" s="16">
        <f t="shared" ref="B18:R18" si="5">SUM(B19:B24)</f>
        <v>1095300</v>
      </c>
      <c r="C18" s="16">
        <f t="shared" si="5"/>
        <v>0</v>
      </c>
      <c r="D18" s="16">
        <f t="shared" si="5"/>
        <v>0</v>
      </c>
      <c r="E18" s="16">
        <f t="shared" si="5"/>
        <v>0</v>
      </c>
      <c r="F18" s="16">
        <f t="shared" si="5"/>
        <v>0</v>
      </c>
      <c r="G18" s="16">
        <f t="shared" si="5"/>
        <v>0</v>
      </c>
      <c r="H18" s="16">
        <f t="shared" si="5"/>
        <v>47700</v>
      </c>
      <c r="I18" s="16">
        <f t="shared" si="5"/>
        <v>583360</v>
      </c>
      <c r="J18" s="16">
        <f t="shared" si="5"/>
        <v>631060</v>
      </c>
      <c r="K18" s="16">
        <f t="shared" si="5"/>
        <v>23850</v>
      </c>
      <c r="L18" s="16">
        <f t="shared" si="5"/>
        <v>3500</v>
      </c>
      <c r="M18" s="16">
        <f t="shared" si="5"/>
        <v>321670</v>
      </c>
      <c r="N18" s="16">
        <f t="shared" si="5"/>
        <v>349020</v>
      </c>
      <c r="O18" s="16">
        <f t="shared" si="5"/>
        <v>7950</v>
      </c>
      <c r="P18" s="16">
        <f t="shared" si="5"/>
        <v>3500</v>
      </c>
      <c r="Q18" s="16">
        <f t="shared" si="5"/>
        <v>103770</v>
      </c>
      <c r="R18" s="16">
        <f t="shared" si="5"/>
        <v>115220</v>
      </c>
    </row>
    <row r="19" spans="1:19" ht="19.5" customHeight="1" x14ac:dyDescent="0.55000000000000004">
      <c r="A19" s="34" t="s">
        <v>38</v>
      </c>
      <c r="B19" s="18">
        <f t="shared" ref="B19:B24" si="6">SUM(F19+J19+N19+R19)</f>
        <v>14500</v>
      </c>
      <c r="C19" s="20"/>
      <c r="D19" s="20"/>
      <c r="E19" s="20"/>
      <c r="F19" s="18">
        <f t="shared" ref="F19:F24" si="7">SUM(C19:E19)</f>
        <v>0</v>
      </c>
      <c r="G19" s="20"/>
      <c r="H19" s="20">
        <v>8700</v>
      </c>
      <c r="I19" s="20"/>
      <c r="J19" s="18">
        <f t="shared" ref="J19:J24" si="8">SUM(G19:I19)</f>
        <v>8700</v>
      </c>
      <c r="K19" s="20">
        <v>4350</v>
      </c>
      <c r="L19" s="20"/>
      <c r="M19" s="20"/>
      <c r="N19" s="18">
        <f t="shared" ref="N19:N24" si="9">SUM(K19:M19)</f>
        <v>4350</v>
      </c>
      <c r="O19" s="20">
        <v>1450</v>
      </c>
      <c r="P19" s="20"/>
      <c r="Q19" s="20"/>
      <c r="R19" s="18">
        <f t="shared" ref="R19:R24" si="10">SUM(O19:Q19)</f>
        <v>1450</v>
      </c>
    </row>
    <row r="20" spans="1:19" ht="19.5" customHeight="1" x14ac:dyDescent="0.55000000000000004">
      <c r="A20" s="34" t="s">
        <v>39</v>
      </c>
      <c r="B20" s="18">
        <f t="shared" si="6"/>
        <v>50000</v>
      </c>
      <c r="C20" s="20"/>
      <c r="D20" s="20"/>
      <c r="E20" s="20"/>
      <c r="F20" s="18">
        <f t="shared" si="7"/>
        <v>0</v>
      </c>
      <c r="G20" s="20"/>
      <c r="H20" s="20">
        <v>30000</v>
      </c>
      <c r="I20" s="20"/>
      <c r="J20" s="18">
        <f t="shared" si="8"/>
        <v>30000</v>
      </c>
      <c r="K20" s="20">
        <v>15000</v>
      </c>
      <c r="L20" s="20"/>
      <c r="M20" s="20"/>
      <c r="N20" s="18">
        <f t="shared" si="9"/>
        <v>15000</v>
      </c>
      <c r="O20" s="20">
        <v>5000</v>
      </c>
      <c r="P20" s="20"/>
      <c r="Q20" s="20"/>
      <c r="R20" s="18">
        <f t="shared" si="10"/>
        <v>5000</v>
      </c>
    </row>
    <row r="21" spans="1:19" ht="19.5" customHeight="1" x14ac:dyDescent="0.55000000000000004">
      <c r="A21" s="34" t="s">
        <v>40</v>
      </c>
      <c r="B21" s="18">
        <f t="shared" si="6"/>
        <v>15000</v>
      </c>
      <c r="C21" s="20"/>
      <c r="D21" s="20"/>
      <c r="E21" s="20"/>
      <c r="F21" s="18">
        <f t="shared" si="7"/>
        <v>0</v>
      </c>
      <c r="G21" s="20"/>
      <c r="H21" s="20">
        <v>9000</v>
      </c>
      <c r="I21" s="20"/>
      <c r="J21" s="18">
        <f t="shared" si="8"/>
        <v>9000</v>
      </c>
      <c r="K21" s="20">
        <v>4500</v>
      </c>
      <c r="L21" s="20"/>
      <c r="M21" s="20"/>
      <c r="N21" s="18">
        <f t="shared" si="9"/>
        <v>4500</v>
      </c>
      <c r="O21" s="20">
        <v>1500</v>
      </c>
      <c r="P21" s="20"/>
      <c r="Q21" s="20"/>
      <c r="R21" s="18">
        <f t="shared" si="10"/>
        <v>1500</v>
      </c>
    </row>
    <row r="22" spans="1:19" ht="19.5" customHeight="1" x14ac:dyDescent="0.55000000000000004">
      <c r="A22" s="34" t="s">
        <v>41</v>
      </c>
      <c r="B22" s="18">
        <f t="shared" si="6"/>
        <v>0</v>
      </c>
      <c r="C22" s="20"/>
      <c r="D22" s="20"/>
      <c r="E22" s="20"/>
      <c r="F22" s="18">
        <f t="shared" si="7"/>
        <v>0</v>
      </c>
      <c r="G22" s="20"/>
      <c r="H22" s="20"/>
      <c r="I22" s="20"/>
      <c r="J22" s="18">
        <f t="shared" si="8"/>
        <v>0</v>
      </c>
      <c r="K22" s="20"/>
      <c r="L22" s="20"/>
      <c r="M22" s="20"/>
      <c r="N22" s="18">
        <f t="shared" si="9"/>
        <v>0</v>
      </c>
      <c r="O22" s="20"/>
      <c r="P22" s="20"/>
      <c r="Q22" s="20"/>
      <c r="R22" s="18">
        <f t="shared" si="10"/>
        <v>0</v>
      </c>
    </row>
    <row r="23" spans="1:19" ht="19.5" customHeight="1" x14ac:dyDescent="0.55000000000000004">
      <c r="A23" s="34" t="s">
        <v>42</v>
      </c>
      <c r="B23" s="18">
        <f t="shared" si="6"/>
        <v>15000</v>
      </c>
      <c r="C23" s="20"/>
      <c r="D23" s="20"/>
      <c r="E23" s="20"/>
      <c r="F23" s="18">
        <f t="shared" si="7"/>
        <v>0</v>
      </c>
      <c r="G23" s="20"/>
      <c r="H23" s="20"/>
      <c r="I23" s="20">
        <v>8000</v>
      </c>
      <c r="J23" s="18">
        <f t="shared" si="8"/>
        <v>8000</v>
      </c>
      <c r="K23" s="20"/>
      <c r="L23" s="20">
        <v>3500</v>
      </c>
      <c r="M23" s="20"/>
      <c r="N23" s="18">
        <f t="shared" si="9"/>
        <v>3500</v>
      </c>
      <c r="O23" s="20"/>
      <c r="P23" s="20">
        <v>3500</v>
      </c>
      <c r="Q23" s="20"/>
      <c r="R23" s="18">
        <f t="shared" si="10"/>
        <v>3500</v>
      </c>
    </row>
    <row r="24" spans="1:19" ht="19.5" customHeight="1" x14ac:dyDescent="0.55000000000000004">
      <c r="A24" s="17" t="s">
        <v>43</v>
      </c>
      <c r="B24" s="18">
        <f t="shared" si="6"/>
        <v>1000800</v>
      </c>
      <c r="C24" s="20"/>
      <c r="D24" s="20"/>
      <c r="E24" s="20"/>
      <c r="F24" s="18">
        <f t="shared" si="7"/>
        <v>0</v>
      </c>
      <c r="G24" s="20"/>
      <c r="H24" s="20"/>
      <c r="I24" s="20">
        <v>575360</v>
      </c>
      <c r="J24" s="18">
        <f t="shared" si="8"/>
        <v>575360</v>
      </c>
      <c r="K24" s="20"/>
      <c r="L24" s="20"/>
      <c r="M24" s="20">
        <v>321670</v>
      </c>
      <c r="N24" s="18">
        <f t="shared" si="9"/>
        <v>321670</v>
      </c>
      <c r="O24" s="20"/>
      <c r="P24" s="20"/>
      <c r="Q24" s="20">
        <v>103770</v>
      </c>
      <c r="R24" s="18">
        <f t="shared" si="10"/>
        <v>103770</v>
      </c>
      <c r="S24" s="9"/>
    </row>
    <row r="25" spans="1:19" ht="19.5" customHeight="1" x14ac:dyDescent="0.55000000000000004">
      <c r="A25" s="21" t="s">
        <v>44</v>
      </c>
      <c r="B25" s="16">
        <f t="shared" ref="B25:R25" si="11">SUM(B26:B26)</f>
        <v>70500</v>
      </c>
      <c r="C25" s="16">
        <f t="shared" si="11"/>
        <v>0</v>
      </c>
      <c r="D25" s="16">
        <f t="shared" si="11"/>
        <v>0</v>
      </c>
      <c r="E25" s="16">
        <f t="shared" si="11"/>
        <v>0</v>
      </c>
      <c r="F25" s="16">
        <f t="shared" si="11"/>
        <v>0</v>
      </c>
      <c r="G25" s="16">
        <f t="shared" si="11"/>
        <v>0</v>
      </c>
      <c r="H25" s="16">
        <f t="shared" si="11"/>
        <v>0</v>
      </c>
      <c r="I25" s="16">
        <f t="shared" si="11"/>
        <v>70500</v>
      </c>
      <c r="J25" s="16">
        <f t="shared" si="11"/>
        <v>70500</v>
      </c>
      <c r="K25" s="16">
        <f t="shared" si="11"/>
        <v>0</v>
      </c>
      <c r="L25" s="16">
        <f t="shared" si="11"/>
        <v>0</v>
      </c>
      <c r="M25" s="16">
        <f t="shared" si="11"/>
        <v>0</v>
      </c>
      <c r="N25" s="16">
        <f t="shared" si="11"/>
        <v>0</v>
      </c>
      <c r="O25" s="16">
        <f t="shared" si="11"/>
        <v>0</v>
      </c>
      <c r="P25" s="16">
        <f t="shared" si="11"/>
        <v>0</v>
      </c>
      <c r="Q25" s="16">
        <f t="shared" si="11"/>
        <v>0</v>
      </c>
      <c r="R25" s="16">
        <f t="shared" si="11"/>
        <v>0</v>
      </c>
    </row>
    <row r="26" spans="1:19" ht="19.5" customHeight="1" x14ac:dyDescent="0.55000000000000004">
      <c r="A26" s="22" t="s">
        <v>45</v>
      </c>
      <c r="B26" s="23">
        <f>SUM(F26+J26+N26+R26)</f>
        <v>70500</v>
      </c>
      <c r="C26" s="24"/>
      <c r="D26" s="24"/>
      <c r="E26" s="24"/>
      <c r="F26" s="23">
        <f>SUM(C26:E26)</f>
        <v>0</v>
      </c>
      <c r="G26" s="24"/>
      <c r="H26" s="24"/>
      <c r="I26" s="24">
        <v>70500</v>
      </c>
      <c r="J26" s="23">
        <f>SUM(G26:I26)</f>
        <v>70500</v>
      </c>
      <c r="K26" s="24"/>
      <c r="L26" s="24"/>
      <c r="M26" s="24"/>
      <c r="N26" s="23">
        <f>SUM(K26:M26)</f>
        <v>0</v>
      </c>
      <c r="O26" s="24"/>
      <c r="P26" s="24"/>
      <c r="Q26" s="24"/>
      <c r="R26" s="23">
        <f>SUM(O26:Q26)</f>
        <v>0</v>
      </c>
    </row>
    <row r="27" spans="1:19" ht="19.5" customHeight="1" x14ac:dyDescent="0.55000000000000004"/>
  </sheetData>
  <mergeCells count="11">
    <mergeCell ref="A2:H2"/>
    <mergeCell ref="A5:A6"/>
    <mergeCell ref="B5:B6"/>
    <mergeCell ref="C5:E5"/>
    <mergeCell ref="F5:F6"/>
    <mergeCell ref="G5:I5"/>
    <mergeCell ref="J5:J6"/>
    <mergeCell ref="K5:M5"/>
    <mergeCell ref="N5:N6"/>
    <mergeCell ref="O5:Q5"/>
    <mergeCell ref="R5:R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12</vt:i4>
      </vt:variant>
    </vt:vector>
  </HeadingPairs>
  <TitlesOfParts>
    <vt:vector size="12" baseType="lpstr">
      <vt:lpstr>สพพ ภาพรวม</vt:lpstr>
      <vt:lpstr>สรุป สพพ</vt:lpstr>
      <vt:lpstr>โอนงวด2</vt:lpstr>
      <vt:lpstr>โครงการ1</vt:lpstr>
      <vt:lpstr>โครงการ2.1</vt:lpstr>
      <vt:lpstr>โครงการ2.2</vt:lpstr>
      <vt:lpstr>โครงการ2.3</vt:lpstr>
      <vt:lpstr>โครงการ3</vt:lpstr>
      <vt:lpstr>โครงการ4</vt:lpstr>
      <vt:lpstr>โครงการ5</vt:lpstr>
      <vt:lpstr>โครงการ6</vt:lpstr>
      <vt:lpstr>รวมทุกโครงการ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เอชพีนะ</cp:lastModifiedBy>
  <cp:lastPrinted>2021-06-09T04:35:55Z</cp:lastPrinted>
  <dcterms:created xsi:type="dcterms:W3CDTF">2021-05-29T09:28:54Z</dcterms:created>
  <dcterms:modified xsi:type="dcterms:W3CDTF">2021-06-09T04:36:16Z</dcterms:modified>
</cp:coreProperties>
</file>